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325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<sst xmlns="http://schemas.openxmlformats.org/spreadsheetml/2006/main" count="196" uniqueCount="106">
  <si>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</si>
  <si>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</si>
  <si>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</si>
  <si>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</si>
  <si>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</si>
  <si>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</si>
  <si>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</si>
  <si>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</si>
  <si>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</si>
  <si>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</si>
  <si>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</si>
  <si>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</si>
  <si>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</si>
  <si>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</si>
  <si>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</si>
  <si>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</si>
  <si>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</si>
  <si>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</si>
  <si>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</si>
  <si>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</si>
  <si>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</si>
  <si>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</si>
  <si>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</si>
  <si>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</si>
  <si>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</si>
  <si>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</si>
  <si>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</si>
  <si>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</si>
  <si>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</si>
  <si>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</si>
  <si>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</si>
  <si>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</si>
  <si>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</si>
  <si>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</si>
  <si>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</si>
  <si>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</si>
  <si>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</si>
  <si>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</si>
  <si>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</si>
  <si>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</si>
  <si>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</si>
  <si>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</si>
  <si>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</si>
  <si>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</si>
  <si>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</si>
  <si>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</si>
  <si>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</si>
  <si>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</si>
  <si>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</si>
  <si>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</si>
  <si>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Passività correnti</t>
  </si>
  <si>
    <t>Banche e finanziamenti – scadenti entro l’esercizio successivo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</si>
  <si>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</si>
  <si>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</si>
  <si>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</si>
  <si>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</si>
  <si>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</si>
  <si>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</si>
  <si>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</si>
  <si>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</si>
  <si>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</si>
  <si>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</si>
  <si>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</si>
  <si>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</si>
  <si>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</si>
  <si>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</si>
  <si>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</si>
  <si>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</si>
  <si>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</si>
  <si>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</si>
  <si>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</si>
  <si>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</si>
  <si>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</si>
  <si>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</si>
  <si>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</si>
  <si>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</si>
  <si>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</si>
  <si>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</si>
  <si>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</si>
  <si>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</si>
  <si>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</si>
  <si>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</si>
  <si>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</si>
  <si>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</si>
  <si>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</si>
  <si>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</si>
  <si>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</si>
  <si>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</si>
  <si>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</si>
  <si>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</si>
  <si>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</si>
  <si>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</si>
  <si>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</si>
  <si>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</si>
  <si>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</si>
  <si>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</si>
  <si>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</si>
  <si>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</si>
  <si>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Attività non correnti destinate alla vendita</t>
  </si>
  <si>
    <t>Passività per imposte correnti</t>
  </si>
  <si>
    <t>Altri ricavi non operativi</t>
  </si>
  <si>
    <t>Investimenti immobiliari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</si>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</sst>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-#,##0.0"/>
    <numFmt numFmtId="192" formatCode="\+0.0"/>
    <numFmt numFmtId="193" formatCode="\+0.0%"/>
    <numFmt numFmtId="194" formatCode="0.00000"/>
    <numFmt numFmtId="195" formatCode="0.0000"/>
    <numFmt numFmtId="196" formatCode="0.0000000"/>
    <numFmt numFmtId="197" formatCode="0.000000"/>
    <numFmt numFmtId="198" formatCode="\(0.0%\);\+0.0%"/>
    <numFmt numFmtId="199" formatCode="\+0.0%;\(0.0%\)"/>
    <numFmt numFmtId="200" formatCode="_-* #,##0.0_-;\-* #,##0.0_-;_-* &quot;-&quot;??_-;_-@_-"/>
    <numFmt numFmtId="201" formatCode="\+#,##0.0;\(#,##0.0\)"/>
    <numFmt numFmtId="202" formatCode="0.0%;\(0.0%\)"/>
    <numFmt numFmtId="203" formatCode="#,##0.0;\(#,##0.0\)"/>
    <numFmt numFmtId="204" formatCode="\(#,##0.0\);\+#,##0.0"/>
    <numFmt numFmtId="205" formatCode="\+#,##0;\(#,##0\)"/>
    <numFmt numFmtId="206" formatCode="_-* #,##0.0_-;\-* #,##0.0_-;_-* &quot;-&quot;?_-;_-@_-"/>
    <numFmt numFmtId="207" formatCode="dd\ mmmm\ yyyy"/>
    <numFmt numFmtId="208" formatCode="_-* #,##0.000_-;\-* #,##0.000_-;_-* &quot;-&quot;??_-;_-@_-"/>
    <numFmt numFmtId="209" formatCode="_-* #,##0.0000_-;\-* #,##0.0000_-;_-* &quot;-&quot;??_-;_-@_-"/>
    <numFmt numFmtId="210" formatCode="#,##0;\-\(#,##0\)"/>
    <numFmt numFmtId="211" formatCode="#,##0.00\ &quot;EUR&quot;"/>
    <numFmt numFmtId="212" formatCode="#,##0.00\ &quot;EUR&quot;;\-\ #,##0.00\ &quot;EUR&quot;"/>
    <numFmt numFmtId="213" formatCode="#,##0.00;\-\ #,##0.00"/>
    <numFmt numFmtId="214" formatCode="[$-410]dd\-mmm\-yy;@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[$€-2]\ #.##000_);[Red]\([$€-2]\ #.##000\)"/>
    <numFmt numFmtId="219" formatCode="&quot;L.&quot;\ #,##0;\-&quot;L.&quot;\ #,##0"/>
    <numFmt numFmtId="220" formatCode="&quot;L.&quot;\ #,##0;[Red]\-&quot;L.&quot;\ #,##0"/>
    <numFmt numFmtId="221" formatCode="&quot;L.&quot;\ #,##0.00;\-&quot;L.&quot;\ #,##0.00"/>
    <numFmt numFmtId="222" formatCode="&quot;L.&quot;\ #,##0.00;[Red]\-&quot;L.&quot;\ #,##0.00"/>
    <numFmt numFmtId="223" formatCode="_-* #,##0\ &quot;DM&quot;_-;\-* #,##0\ &quot;DM&quot;_-;_-* &quot;-&quot;\ &quot;DM&quot;_-;_-@_-"/>
    <numFmt numFmtId="224" formatCode="_-* #,##0\ _D_M_-;\-* #,##0\ _D_M_-;_-* &quot;-&quot;\ _D_M_-;_-@_-"/>
    <numFmt numFmtId="225" formatCode="_-* #,##0.00\ &quot;DM&quot;_-;\-* #,##0.00\ &quot;DM&quot;_-;_-* &quot;-&quot;??\ &quot;DM&quot;_-;_-@_-"/>
    <numFmt numFmtId="226" formatCode="_-* #,##0.00\ _D_M_-;\-* #,##0.00\ _D_M_-;_-* &quot;-&quot;??\ _D_M_-;_-@_-"/>
    <numFmt numFmtId="227" formatCode="#,##0.0_ ;\-#,##0.0\ 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37" fontId="2" fillId="15" borderId="28" xfId="84" applyFont="1" applyFill="1" applyBorder="1" applyAlignment="1" applyProtection="1">
      <alignment horizontal="right" vertical="center"/>
      <protection hidden="1"/>
    </xf>
    <xf numFmtId="37" fontId="6" fillId="15" borderId="27" xfId="0" applyNumberFormat="1" applyFont="1" applyFill="1" applyBorder="1" applyAlignment="1">
      <alignment horizontal="right" vertical="center" wrapText="1"/>
    </xf>
    <xf numFmtId="0" fontId="6" fillId="54" borderId="27" xfId="84" applyNumberFormat="1" applyFont="1" applyFill="1" applyBorder="1" applyAlignment="1" applyProtection="1" quotePrefix="1">
      <alignment horizontal="center" vertical="center" wrapText="1"/>
      <protection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2" fillId="60" borderId="29" xfId="84" applyFont="1" applyFill="1" applyBorder="1" applyAlignment="1" applyProtection="1">
      <alignment vertical="center"/>
      <protection hidden="1"/>
    </xf>
    <xf numFmtId="37" fontId="4" fillId="60" borderId="29" xfId="84" applyFont="1" applyFill="1" applyBorder="1" applyAlignment="1" applyProtection="1">
      <alignment horizontal="left" vertical="center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30" xfId="0" applyFont="1" applyFill="1" applyBorder="1" applyAlignment="1">
      <alignment horizontal="left" wrapText="1"/>
    </xf>
    <xf numFmtId="191" fontId="8" fillId="61" borderId="0" xfId="0" applyNumberFormat="1" applyFont="1" applyFill="1" applyBorder="1" applyAlignment="1">
      <alignment wrapText="1"/>
    </xf>
    <xf numFmtId="202" fontId="13" fillId="61" borderId="0" xfId="0" applyNumberFormat="1" applyFont="1" applyFill="1" applyBorder="1" applyAlignment="1">
      <alignment wrapText="1"/>
    </xf>
    <xf numFmtId="201" fontId="8" fillId="61" borderId="0" xfId="0" applyNumberFormat="1" applyFont="1" applyFill="1" applyBorder="1" applyAlignment="1">
      <alignment wrapText="1"/>
    </xf>
    <xf numFmtId="199" fontId="8" fillId="61" borderId="31" xfId="88" applyNumberFormat="1" applyFont="1" applyFill="1" applyBorder="1" applyAlignment="1">
      <alignment wrapText="1"/>
    </xf>
    <xf numFmtId="0" fontId="9" fillId="61" borderId="30" xfId="0" applyFont="1" applyFill="1" applyBorder="1" applyAlignment="1">
      <alignment horizontal="left" wrapText="1"/>
    </xf>
    <xf numFmtId="181" fontId="9" fillId="61" borderId="0" xfId="0" applyNumberFormat="1" applyFont="1" applyFill="1" applyBorder="1" applyAlignment="1">
      <alignment wrapText="1"/>
    </xf>
    <xf numFmtId="204" fontId="9" fillId="61" borderId="0" xfId="0" applyNumberFormat="1" applyFont="1" applyFill="1" applyBorder="1" applyAlignment="1">
      <alignment wrapText="1"/>
    </xf>
    <xf numFmtId="199" fontId="9" fillId="61" borderId="31" xfId="88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201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2" xfId="0" applyFont="1" applyFill="1" applyBorder="1" applyAlignment="1">
      <alignment horizontal="left" wrapText="1"/>
    </xf>
    <xf numFmtId="180" fontId="8" fillId="61" borderId="27" xfId="0" applyNumberFormat="1" applyFont="1" applyFill="1" applyBorder="1" applyAlignment="1">
      <alignment wrapText="1"/>
    </xf>
    <xf numFmtId="202" fontId="14" fillId="61" borderId="27" xfId="0" applyNumberFormat="1" applyFont="1" applyFill="1" applyBorder="1" applyAlignment="1">
      <alignment wrapText="1"/>
    </xf>
    <xf numFmtId="201" fontId="8" fillId="61" borderId="27" xfId="0" applyNumberFormat="1" applyFont="1" applyFill="1" applyBorder="1" applyAlignment="1">
      <alignment wrapText="1"/>
    </xf>
    <xf numFmtId="199" fontId="8" fillId="61" borderId="33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87" fontId="9" fillId="61" borderId="0" xfId="0" applyNumberFormat="1" applyFont="1" applyFill="1" applyBorder="1" applyAlignment="1">
      <alignment wrapText="1"/>
    </xf>
    <xf numFmtId="188" fontId="9" fillId="61" borderId="31" xfId="0" applyNumberFormat="1" applyFont="1" applyFill="1" applyBorder="1" applyAlignment="1">
      <alignment wrapText="1"/>
    </xf>
    <xf numFmtId="180" fontId="9" fillId="61" borderId="0" xfId="0" applyNumberFormat="1" applyFont="1" applyFill="1" applyBorder="1" applyAlignment="1">
      <alignment wrapText="1"/>
    </xf>
    <xf numFmtId="201" fontId="9" fillId="61" borderId="0" xfId="0" applyNumberFormat="1" applyFont="1" applyFill="1" applyBorder="1" applyAlignment="1">
      <alignment wrapText="1"/>
    </xf>
    <xf numFmtId="199" fontId="9" fillId="61" borderId="31" xfId="88" applyNumberFormat="1" applyFont="1" applyFill="1" applyBorder="1" applyAlignment="1">
      <alignment wrapText="1"/>
    </xf>
    <xf numFmtId="0" fontId="9" fillId="61" borderId="34" xfId="0" applyFont="1" applyFill="1" applyBorder="1" applyAlignment="1">
      <alignment horizontal="left" wrapText="1"/>
    </xf>
    <xf numFmtId="0" fontId="9" fillId="61" borderId="35" xfId="0" applyFont="1" applyFill="1" applyBorder="1" applyAlignment="1">
      <alignment wrapText="1"/>
    </xf>
    <xf numFmtId="205" fontId="9" fillId="61" borderId="35" xfId="0" applyNumberFormat="1" applyFont="1" applyFill="1" applyBorder="1" applyAlignment="1">
      <alignment wrapText="1"/>
    </xf>
    <xf numFmtId="199" fontId="9" fillId="61" borderId="36" xfId="88" applyNumberFormat="1" applyFont="1" applyFill="1" applyBorder="1" applyAlignment="1">
      <alignment wrapText="1"/>
    </xf>
    <xf numFmtId="180" fontId="11" fillId="61" borderId="0" xfId="0" applyNumberFormat="1" applyFont="1" applyFill="1" applyAlignment="1">
      <alignment/>
    </xf>
    <xf numFmtId="180" fontId="0" fillId="61" borderId="0" xfId="0" applyNumberFormat="1" applyFill="1" applyAlignment="1">
      <alignment/>
    </xf>
    <xf numFmtId="184" fontId="9" fillId="61" borderId="35" xfId="0" applyNumberFormat="1" applyFont="1" applyFill="1" applyBorder="1" applyAlignment="1">
      <alignment wrapText="1"/>
    </xf>
    <xf numFmtId="49" fontId="9" fillId="61" borderId="35" xfId="0" applyNumberFormat="1" applyFont="1" applyFill="1" applyBorder="1" applyAlignment="1">
      <alignment horizontal="right" wrapText="1"/>
    </xf>
    <xf numFmtId="0" fontId="0" fillId="61" borderId="36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2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3" xfId="0" applyNumberFormat="1" applyFont="1" applyFill="1" applyBorder="1" applyAlignment="1">
      <alignment horizontal="center" vertical="center" wrapText="1"/>
    </xf>
    <xf numFmtId="0" fontId="79" fillId="62" borderId="33" xfId="0" applyFont="1" applyFill="1" applyBorder="1" applyAlignment="1">
      <alignment horizontal="center" vertical="center" wrapText="1"/>
    </xf>
    <xf numFmtId="0" fontId="80" fillId="62" borderId="32" xfId="0" applyFont="1" applyFill="1" applyBorder="1" applyAlignment="1">
      <alignment horizontal="left" vertical="center" wrapText="1"/>
    </xf>
    <xf numFmtId="182" fontId="8" fillId="61" borderId="27" xfId="0" applyNumberFormat="1" applyFont="1" applyFill="1" applyBorder="1" applyAlignment="1">
      <alignment wrapText="1"/>
    </xf>
    <xf numFmtId="200" fontId="9" fillId="61" borderId="0" xfId="80" applyNumberFormat="1" applyFont="1" applyFill="1" applyBorder="1" applyAlignment="1">
      <alignment wrapText="1"/>
    </xf>
    <xf numFmtId="184" fontId="13" fillId="61" borderId="0" xfId="0" applyNumberFormat="1" applyFont="1" applyFill="1" applyBorder="1" applyAlignment="1">
      <alignment wrapText="1"/>
    </xf>
    <xf numFmtId="185" fontId="8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99" fontId="8" fillId="61" borderId="33" xfId="0" applyNumberFormat="1" applyFont="1" applyFill="1" applyBorder="1" applyAlignment="1">
      <alignment wrapText="1"/>
    </xf>
    <xf numFmtId="199" fontId="9" fillId="61" borderId="31" xfId="0" applyNumberFormat="1" applyFont="1" applyFill="1" applyBorder="1" applyAlignment="1">
      <alignment wrapText="1"/>
    </xf>
    <xf numFmtId="182" fontId="11" fillId="61" borderId="0" xfId="0" applyNumberFormat="1" applyFont="1" applyFill="1" applyAlignment="1">
      <alignment/>
    </xf>
    <xf numFmtId="199" fontId="8" fillId="61" borderId="31" xfId="0" applyNumberFormat="1" applyFont="1" applyFill="1" applyBorder="1" applyAlignment="1">
      <alignment wrapText="1"/>
    </xf>
    <xf numFmtId="187" fontId="9" fillId="61" borderId="0" xfId="0" applyNumberFormat="1" applyFont="1" applyFill="1" applyBorder="1" applyAlignment="1">
      <alignment wrapText="1"/>
    </xf>
    <xf numFmtId="188" fontId="9" fillId="61" borderId="31" xfId="0" applyNumberFormat="1" applyFont="1" applyFill="1" applyBorder="1" applyAlignment="1">
      <alignment wrapText="1"/>
    </xf>
    <xf numFmtId="0" fontId="79" fillId="63" borderId="32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3" xfId="0" applyNumberFormat="1" applyFont="1" applyFill="1" applyBorder="1" applyAlignment="1">
      <alignment horizontal="center" vertical="center" wrapText="1"/>
    </xf>
    <xf numFmtId="0" fontId="80" fillId="63" borderId="32" xfId="0" applyFont="1" applyFill="1" applyBorder="1" applyAlignment="1">
      <alignment horizontal="left" vertical="center" wrapText="1"/>
    </xf>
    <xf numFmtId="0" fontId="79" fillId="63" borderId="33" xfId="0" applyFont="1" applyFill="1" applyBorder="1" applyAlignment="1">
      <alignment horizontal="center" vertical="center" wrapText="1"/>
    </xf>
    <xf numFmtId="193" fontId="8" fillId="61" borderId="33" xfId="88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99" fontId="9" fillId="61" borderId="31" xfId="0" applyNumberFormat="1" applyFont="1" applyFill="1" applyBorder="1" applyAlignment="1">
      <alignment wrapText="1"/>
    </xf>
    <xf numFmtId="0" fontId="9" fillId="61" borderId="30" xfId="0" applyFont="1" applyFill="1" applyBorder="1" applyAlignment="1">
      <alignment horizontal="right" wrapText="1"/>
    </xf>
    <xf numFmtId="0" fontId="9" fillId="61" borderId="34" xfId="0" applyFont="1" applyFill="1" applyBorder="1" applyAlignment="1">
      <alignment horizontal="right" wrapText="1"/>
    </xf>
    <xf numFmtId="180" fontId="9" fillId="61" borderId="35" xfId="0" applyNumberFormat="1" applyFont="1" applyFill="1" applyBorder="1" applyAlignment="1">
      <alignment wrapText="1"/>
    </xf>
    <xf numFmtId="201" fontId="9" fillId="61" borderId="35" xfId="0" applyNumberFormat="1" applyFont="1" applyFill="1" applyBorder="1" applyAlignment="1">
      <alignment wrapText="1"/>
    </xf>
    <xf numFmtId="199" fontId="9" fillId="61" borderId="36" xfId="0" applyNumberFormat="1" applyFont="1" applyFill="1" applyBorder="1" applyAlignment="1">
      <alignment wrapText="1"/>
    </xf>
    <xf numFmtId="184" fontId="9" fillId="61" borderId="0" xfId="0" applyNumberFormat="1" applyFont="1" applyFill="1" applyBorder="1" applyAlignment="1">
      <alignment wrapText="1"/>
    </xf>
    <xf numFmtId="187" fontId="8" fillId="61" borderId="0" xfId="0" applyNumberFormat="1" applyFont="1" applyFill="1" applyBorder="1" applyAlignment="1">
      <alignment wrapText="1"/>
    </xf>
    <xf numFmtId="188" fontId="8" fillId="61" borderId="31" xfId="0" applyNumberFormat="1" applyFont="1" applyFill="1" applyBorder="1" applyAlignment="1">
      <alignment wrapText="1"/>
    </xf>
    <xf numFmtId="0" fontId="79" fillId="64" borderId="32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3" xfId="0" applyNumberFormat="1" applyFont="1" applyFill="1" applyBorder="1" applyAlignment="1">
      <alignment horizontal="center" vertical="center" wrapText="1"/>
    </xf>
    <xf numFmtId="0" fontId="79" fillId="64" borderId="33" xfId="0" applyFont="1" applyFill="1" applyBorder="1" applyAlignment="1">
      <alignment horizontal="center" vertical="center" wrapText="1"/>
    </xf>
    <xf numFmtId="0" fontId="80" fillId="64" borderId="32" xfId="0" applyFont="1" applyFill="1" applyBorder="1" applyAlignment="1">
      <alignment horizontal="left" vertical="center" wrapText="1"/>
    </xf>
    <xf numFmtId="191" fontId="8" fillId="61" borderId="27" xfId="0" applyNumberFormat="1" applyFont="1" applyFill="1" applyBorder="1" applyAlignment="1">
      <alignment wrapText="1"/>
    </xf>
    <xf numFmtId="180" fontId="8" fillId="61" borderId="0" xfId="0" applyNumberFormat="1" applyFont="1" applyFill="1" applyBorder="1" applyAlignment="1">
      <alignment wrapText="1"/>
    </xf>
    <xf numFmtId="200" fontId="9" fillId="61" borderId="35" xfId="80" applyNumberFormat="1" applyFont="1" applyFill="1" applyBorder="1" applyAlignment="1">
      <alignment wrapText="1"/>
    </xf>
    <xf numFmtId="188" fontId="9" fillId="61" borderId="36" xfId="0" applyNumberFormat="1" applyFont="1" applyFill="1" applyBorder="1" applyAlignment="1">
      <alignment wrapText="1"/>
    </xf>
    <xf numFmtId="191" fontId="11" fillId="61" borderId="0" xfId="0" applyNumberFormat="1" applyFont="1" applyFill="1" applyAlignment="1">
      <alignment/>
    </xf>
    <xf numFmtId="0" fontId="13" fillId="61" borderId="34" xfId="0" applyFont="1" applyFill="1" applyBorder="1" applyAlignment="1">
      <alignment horizontal="left" wrapText="1"/>
    </xf>
    <xf numFmtId="184" fontId="13" fillId="61" borderId="35" xfId="0" applyNumberFormat="1" applyFont="1" applyFill="1" applyBorder="1" applyAlignment="1">
      <alignment wrapText="1"/>
    </xf>
    <xf numFmtId="49" fontId="13" fillId="61" borderId="35" xfId="0" applyNumberFormat="1" applyFont="1" applyFill="1" applyBorder="1" applyAlignment="1">
      <alignment horizontal="right" wrapText="1"/>
    </xf>
    <xf numFmtId="0" fontId="79" fillId="65" borderId="32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3" xfId="0" applyNumberFormat="1" applyFont="1" applyFill="1" applyBorder="1" applyAlignment="1">
      <alignment horizontal="center" vertical="center" wrapText="1"/>
    </xf>
    <xf numFmtId="0" fontId="79" fillId="65" borderId="33" xfId="0" applyFont="1" applyFill="1" applyBorder="1" applyAlignment="1">
      <alignment horizontal="center" vertical="center" wrapText="1"/>
    </xf>
    <xf numFmtId="0" fontId="80" fillId="65" borderId="32" xfId="0" applyFont="1" applyFill="1" applyBorder="1" applyAlignment="1">
      <alignment horizontal="left" vertical="center" wrapText="1"/>
    </xf>
    <xf numFmtId="184" fontId="8" fillId="61" borderId="0" xfId="0" applyNumberFormat="1" applyFont="1" applyFill="1" applyBorder="1" applyAlignment="1">
      <alignment wrapText="1"/>
    </xf>
    <xf numFmtId="185" fontId="8" fillId="61" borderId="0" xfId="0" applyNumberFormat="1" applyFont="1" applyFill="1" applyBorder="1" applyAlignment="1">
      <alignment wrapText="1"/>
    </xf>
    <xf numFmtId="188" fontId="8" fillId="61" borderId="31" xfId="0" applyNumberFormat="1" applyFont="1" applyFill="1" applyBorder="1" applyAlignment="1">
      <alignment wrapText="1"/>
    </xf>
    <xf numFmtId="0" fontId="13" fillId="61" borderId="30" xfId="0" applyFont="1" applyFill="1" applyBorder="1" applyAlignment="1" quotePrefix="1">
      <alignment horizontal="right" wrapText="1"/>
    </xf>
    <xf numFmtId="200" fontId="13" fillId="61" borderId="0" xfId="80" applyNumberFormat="1" applyFont="1" applyFill="1" applyBorder="1" applyAlignment="1">
      <alignment wrapText="1"/>
    </xf>
    <xf numFmtId="201" fontId="13" fillId="61" borderId="0" xfId="0" applyNumberFormat="1" applyFont="1" applyFill="1" applyBorder="1" applyAlignment="1">
      <alignment wrapText="1"/>
    </xf>
    <xf numFmtId="188" fontId="13" fillId="61" borderId="31" xfId="0" applyNumberFormat="1" applyFont="1" applyFill="1" applyBorder="1" applyAlignment="1">
      <alignment wrapText="1"/>
    </xf>
    <xf numFmtId="185" fontId="9" fillId="61" borderId="35" xfId="0" applyNumberFormat="1" applyFont="1" applyFill="1" applyBorder="1" applyAlignment="1">
      <alignment wrapText="1"/>
    </xf>
    <xf numFmtId="201" fontId="13" fillId="61" borderId="35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88" fontId="9" fillId="61" borderId="0" xfId="0" applyNumberFormat="1" applyFont="1" applyFill="1" applyBorder="1" applyAlignment="1">
      <alignment wrapText="1"/>
    </xf>
    <xf numFmtId="49" fontId="9" fillId="61" borderId="35" xfId="0" applyNumberFormat="1" applyFont="1" applyFill="1" applyBorder="1" applyAlignment="1">
      <alignment horizontal="right" vertical="center" wrapText="1"/>
    </xf>
    <xf numFmtId="0" fontId="79" fillId="66" borderId="32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3" xfId="0" applyNumberFormat="1" applyFont="1" applyFill="1" applyBorder="1" applyAlignment="1">
      <alignment horizontal="center" vertical="center" wrapText="1"/>
    </xf>
    <xf numFmtId="0" fontId="79" fillId="66" borderId="33" xfId="0" applyFont="1" applyFill="1" applyBorder="1" applyAlignment="1">
      <alignment horizontal="center" vertical="center" wrapText="1"/>
    </xf>
    <xf numFmtId="0" fontId="80" fillId="66" borderId="32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49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4" fillId="61" borderId="0" xfId="84" applyFont="1" applyFill="1" applyBorder="1" applyAlignment="1" applyProtection="1">
      <alignment vertical="center"/>
      <protection hidden="1"/>
    </xf>
    <xf numFmtId="37" fontId="49" fillId="61" borderId="0" xfId="84" applyFont="1" applyFill="1" applyBorder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29" xfId="84" applyFont="1" applyFill="1" applyBorder="1" applyAlignment="1" applyProtection="1">
      <alignment vertical="center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9" fillId="61" borderId="35" xfId="84" applyFont="1" applyFill="1" applyBorder="1" applyAlignment="1" applyProtection="1">
      <alignment vertical="center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9" fillId="61" borderId="37" xfId="84" applyFont="1" applyFill="1" applyBorder="1" applyAlignment="1" applyProtection="1">
      <alignment vertical="center"/>
      <protection hidden="1"/>
    </xf>
    <xf numFmtId="37" fontId="2" fillId="61" borderId="29" xfId="84" applyFont="1" applyFill="1" applyBorder="1" applyAlignment="1" applyProtection="1">
      <alignment vertical="center"/>
      <protection hidden="1"/>
    </xf>
    <xf numFmtId="37" fontId="49" fillId="61" borderId="0" xfId="84" applyFont="1" applyFill="1" applyBorder="1" applyAlignment="1" applyProtection="1" quotePrefix="1">
      <alignment horizontal="right" vertical="center"/>
      <protection hidden="1"/>
    </xf>
    <xf numFmtId="37" fontId="49" fillId="61" borderId="35" xfId="84" applyFont="1" applyFill="1" applyBorder="1" applyAlignment="1" applyProtection="1" quotePrefix="1">
      <alignment horizontal="right" vertical="center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29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72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5" xfId="84" applyFont="1" applyFill="1" applyBorder="1" applyAlignment="1" applyProtection="1">
      <alignment wrapText="1"/>
      <protection hidden="1"/>
    </xf>
    <xf numFmtId="37" fontId="1" fillId="61" borderId="35" xfId="84" applyFont="1" applyFill="1" applyBorder="1" applyProtection="1">
      <alignment/>
      <protection locked="0"/>
    </xf>
    <xf numFmtId="174" fontId="1" fillId="61" borderId="0" xfId="84" applyNumberFormat="1" applyFont="1" applyFill="1" applyBorder="1" applyProtection="1">
      <alignment/>
      <protection locked="0"/>
    </xf>
    <xf numFmtId="174" fontId="1" fillId="61" borderId="35" xfId="84" applyNumberFormat="1" applyFont="1" applyFill="1" applyBorder="1" applyProtection="1">
      <alignment/>
      <protection locked="0"/>
    </xf>
    <xf numFmtId="37" fontId="4" fillId="61" borderId="38" xfId="84" applyFont="1" applyFill="1" applyBorder="1" applyAlignment="1" applyProtection="1">
      <alignment wrapText="1"/>
      <protection hidden="1"/>
    </xf>
    <xf numFmtId="37" fontId="1" fillId="61" borderId="38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72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76" fontId="1" fillId="61" borderId="0" xfId="84" applyNumberFormat="1" applyFont="1" applyFill="1" applyBorder="1" applyProtection="1">
      <alignment/>
      <protection locked="0"/>
    </xf>
    <xf numFmtId="176" fontId="24" fillId="61" borderId="0" xfId="84" applyNumberFormat="1" applyFont="1" applyFill="1" applyBorder="1" applyProtection="1">
      <alignment/>
      <protection locked="0"/>
    </xf>
    <xf numFmtId="176" fontId="4" fillId="61" borderId="0" xfId="84" applyNumberFormat="1" applyFont="1" applyFill="1" applyProtection="1">
      <alignment/>
      <protection hidden="1"/>
    </xf>
    <xf numFmtId="176" fontId="6" fillId="61" borderId="27" xfId="84" applyNumberFormat="1" applyFont="1" applyFill="1" applyBorder="1" applyProtection="1">
      <alignment/>
      <protection locked="0"/>
    </xf>
    <xf numFmtId="176" fontId="6" fillId="61" borderId="0" xfId="84" applyNumberFormat="1" applyFont="1" applyFill="1" applyBorder="1" applyProtection="1">
      <alignment/>
      <protection locked="0"/>
    </xf>
    <xf numFmtId="176" fontId="4" fillId="61" borderId="0" xfId="84" applyNumberFormat="1" applyFont="1" applyFill="1" applyAlignment="1" applyProtection="1">
      <alignment horizontal="right"/>
      <protection hidden="1"/>
    </xf>
    <xf numFmtId="176" fontId="5" fillId="61" borderId="0" xfId="84" applyNumberFormat="1" applyFont="1" applyFill="1" applyAlignment="1" applyProtection="1">
      <alignment horizontal="right"/>
      <protection hidden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57421875" style="15" customWidth="1"/>
    <col min="2" max="6" width="9.140625" style="15" customWidth="1"/>
    <col min="7" max="7" width="50.140625" style="15" bestFit="1" customWidth="1"/>
    <col min="8" max="16384" width="9.140625" style="15" customWidth="1"/>
  </cols>
  <sheetData>
    <row r="3" spans="7:9" ht="25.5" customHeight="1">
      <c r="G3" s="153"/>
      <c r="H3" s="153"/>
      <c r="I3" s="153"/>
    </row>
    <row r="4" spans="1:9" ht="12.75">
      <c r="A4" s="154" t="s">
        <v>87</v>
      </c>
      <c r="B4" s="174"/>
      <c r="C4" s="174"/>
      <c r="G4" s="175"/>
      <c r="H4" s="176"/>
      <c r="I4" s="176"/>
    </row>
    <row r="5" spans="1:9" ht="12.75">
      <c r="A5" s="1" t="s">
        <v>102</v>
      </c>
      <c r="B5" s="6">
        <v>2014</v>
      </c>
      <c r="C5" s="6">
        <v>2015</v>
      </c>
      <c r="G5" s="157"/>
      <c r="H5" s="153"/>
      <c r="I5" s="153"/>
    </row>
    <row r="6" spans="1:9" ht="12.75">
      <c r="A6" s="156" t="s">
        <v>0</v>
      </c>
      <c r="B6" s="177">
        <v>4189</v>
      </c>
      <c r="C6" s="177">
        <v>4487</v>
      </c>
      <c r="G6" s="157"/>
      <c r="H6" s="153"/>
      <c r="I6" s="153"/>
    </row>
    <row r="7" spans="1:9" ht="12" customHeight="1">
      <c r="A7" s="156" t="s">
        <v>1</v>
      </c>
      <c r="B7" s="177">
        <v>0</v>
      </c>
      <c r="C7" s="177">
        <v>0</v>
      </c>
      <c r="G7" s="158"/>
      <c r="H7" s="153"/>
      <c r="I7" s="153"/>
    </row>
    <row r="8" spans="1:9" ht="12.75">
      <c r="A8" s="156" t="s">
        <v>2</v>
      </c>
      <c r="B8" s="177">
        <v>325</v>
      </c>
      <c r="C8" s="177">
        <v>331</v>
      </c>
      <c r="G8" s="157"/>
      <c r="H8" s="153"/>
      <c r="I8" s="153"/>
    </row>
    <row r="9" spans="1:9" ht="12.75">
      <c r="A9" s="159" t="s">
        <v>96</v>
      </c>
      <c r="B9" s="178">
        <v>0</v>
      </c>
      <c r="C9" s="178">
        <v>0</v>
      </c>
      <c r="G9" s="157"/>
      <c r="H9" s="153"/>
      <c r="I9" s="153"/>
    </row>
    <row r="10" spans="1:9" ht="12.75">
      <c r="A10" s="156" t="s">
        <v>3</v>
      </c>
      <c r="B10" s="179"/>
      <c r="C10" s="179"/>
      <c r="G10" s="157"/>
      <c r="H10" s="153"/>
      <c r="I10" s="153"/>
    </row>
    <row r="11" spans="1:9" ht="12.75">
      <c r="A11" s="160" t="s">
        <v>4</v>
      </c>
      <c r="B11" s="177">
        <v>-1965</v>
      </c>
      <c r="C11" s="177">
        <v>-2257</v>
      </c>
      <c r="G11" s="157"/>
      <c r="H11" s="153"/>
      <c r="I11" s="153"/>
    </row>
    <row r="12" spans="1:9" ht="12.75">
      <c r="A12" s="156" t="s">
        <v>5</v>
      </c>
      <c r="B12" s="177">
        <v>-1144</v>
      </c>
      <c r="C12" s="177">
        <v>-1132</v>
      </c>
      <c r="G12" s="157"/>
      <c r="H12" s="153"/>
      <c r="I12" s="153"/>
    </row>
    <row r="13" spans="1:9" ht="12.75">
      <c r="A13" s="156" t="s">
        <v>6</v>
      </c>
      <c r="B13" s="177">
        <v>-497</v>
      </c>
      <c r="C13" s="177">
        <v>-511</v>
      </c>
      <c r="G13" s="161"/>
      <c r="H13" s="162"/>
      <c r="I13" s="162"/>
    </row>
    <row r="14" spans="1:9" ht="12.75">
      <c r="A14" s="156" t="s">
        <v>7</v>
      </c>
      <c r="B14" s="177">
        <v>-427</v>
      </c>
      <c r="C14" s="177">
        <v>-442</v>
      </c>
      <c r="G14" s="157"/>
      <c r="H14" s="153"/>
      <c r="I14" s="153"/>
    </row>
    <row r="15" spans="1:9" ht="12.75">
      <c r="A15" s="156" t="s">
        <v>8</v>
      </c>
      <c r="B15" s="177">
        <v>-57</v>
      </c>
      <c r="C15" s="177">
        <v>-62</v>
      </c>
      <c r="G15" s="157"/>
      <c r="H15" s="153"/>
      <c r="I15" s="153"/>
    </row>
    <row r="16" spans="1:9" ht="12.75">
      <c r="A16" s="156" t="s">
        <v>9</v>
      </c>
      <c r="B16" s="177">
        <v>17</v>
      </c>
      <c r="C16" s="177">
        <v>28</v>
      </c>
      <c r="G16" s="157"/>
      <c r="H16" s="153"/>
      <c r="I16" s="153"/>
    </row>
    <row r="17" spans="1:9" ht="12.75">
      <c r="A17" s="156"/>
      <c r="B17" s="179"/>
      <c r="C17" s="179"/>
      <c r="G17" s="161"/>
      <c r="H17" s="162"/>
      <c r="I17" s="162"/>
    </row>
    <row r="18" spans="1:9" ht="12.75">
      <c r="A18" s="163" t="s">
        <v>10</v>
      </c>
      <c r="B18" s="180">
        <f>SUM(B6:B16)</f>
        <v>441</v>
      </c>
      <c r="C18" s="180">
        <f>SUM(C6:C16)</f>
        <v>442</v>
      </c>
      <c r="G18" s="161"/>
      <c r="H18" s="162"/>
      <c r="I18" s="162"/>
    </row>
    <row r="19" spans="1:9" ht="12.75">
      <c r="A19" s="156"/>
      <c r="B19" s="181"/>
      <c r="C19" s="181"/>
      <c r="G19" s="157"/>
      <c r="H19" s="153"/>
      <c r="I19" s="153"/>
    </row>
    <row r="20" spans="1:9" ht="12.75">
      <c r="A20" s="156" t="s">
        <v>11</v>
      </c>
      <c r="B20" s="182">
        <v>8</v>
      </c>
      <c r="C20" s="182">
        <v>12</v>
      </c>
      <c r="G20" s="161"/>
      <c r="H20" s="162"/>
      <c r="I20" s="162"/>
    </row>
    <row r="21" spans="1:9" ht="12.75">
      <c r="A21" s="156" t="s">
        <v>12</v>
      </c>
      <c r="B21" s="182">
        <v>145</v>
      </c>
      <c r="C21" s="182">
        <v>81</v>
      </c>
      <c r="G21" s="157"/>
      <c r="H21" s="164"/>
      <c r="I21" s="164"/>
    </row>
    <row r="22" spans="1:9" ht="12.75">
      <c r="A22" s="156" t="s">
        <v>13</v>
      </c>
      <c r="B22" s="182">
        <v>-299</v>
      </c>
      <c r="C22" s="182">
        <v>-227</v>
      </c>
      <c r="G22" s="161"/>
      <c r="H22" s="162"/>
      <c r="I22" s="162"/>
    </row>
    <row r="23" spans="1:9" ht="12.75">
      <c r="A23" s="159" t="s">
        <v>96</v>
      </c>
      <c r="B23" s="178">
        <v>0</v>
      </c>
      <c r="C23" s="178">
        <v>0</v>
      </c>
      <c r="G23" s="157"/>
      <c r="H23" s="164"/>
      <c r="I23" s="164"/>
    </row>
    <row r="24" spans="1:9" ht="12.75">
      <c r="A24" s="159"/>
      <c r="B24" s="182"/>
      <c r="C24" s="182"/>
      <c r="G24" s="157"/>
      <c r="H24" s="153"/>
      <c r="I24" s="153"/>
    </row>
    <row r="25" spans="1:9" ht="12.75">
      <c r="A25" s="165" t="s">
        <v>100</v>
      </c>
      <c r="B25" s="182">
        <v>0</v>
      </c>
      <c r="C25" s="182">
        <v>0</v>
      </c>
      <c r="G25" s="157"/>
      <c r="H25" s="153"/>
      <c r="I25" s="153"/>
    </row>
    <row r="26" spans="1:9" ht="12.75">
      <c r="A26" s="156"/>
      <c r="B26" s="179"/>
      <c r="C26" s="179"/>
      <c r="G26" s="153"/>
      <c r="H26" s="153"/>
      <c r="I26" s="153"/>
    </row>
    <row r="27" spans="1:9" ht="12.75">
      <c r="A27" s="163" t="s">
        <v>14</v>
      </c>
      <c r="B27" s="180">
        <f>SUM(B18:B25)</f>
        <v>295</v>
      </c>
      <c r="C27" s="180">
        <f>SUM(C18:C25)</f>
        <v>308</v>
      </c>
      <c r="G27" s="153"/>
      <c r="H27" s="153"/>
      <c r="I27" s="153"/>
    </row>
    <row r="28" spans="1:9" ht="12.75">
      <c r="A28" s="166"/>
      <c r="B28" s="181"/>
      <c r="C28" s="181"/>
      <c r="G28" s="153"/>
      <c r="H28" s="153"/>
      <c r="I28" s="153"/>
    </row>
    <row r="29" spans="1:3" ht="12.75">
      <c r="A29" s="156" t="s">
        <v>15</v>
      </c>
      <c r="B29" s="182">
        <v>-113</v>
      </c>
      <c r="C29" s="182">
        <v>-114</v>
      </c>
    </row>
    <row r="30" spans="1:3" ht="12.75">
      <c r="A30" s="159" t="s">
        <v>96</v>
      </c>
      <c r="B30" s="183">
        <v>0</v>
      </c>
      <c r="C30" s="183"/>
    </row>
    <row r="31" spans="1:3" ht="12.75">
      <c r="A31" s="159"/>
      <c r="B31" s="177"/>
      <c r="C31" s="177"/>
    </row>
    <row r="32" spans="1:3" ht="12.75">
      <c r="A32" s="163" t="s">
        <v>16</v>
      </c>
      <c r="B32" s="180">
        <f>SUM(B27:B29)</f>
        <v>182</v>
      </c>
      <c r="C32" s="180">
        <f>SUM(C27:C29)</f>
        <v>194</v>
      </c>
    </row>
    <row r="33" spans="1:3" ht="12.75">
      <c r="A33" s="156" t="s">
        <v>17</v>
      </c>
      <c r="B33" s="177"/>
      <c r="C33" s="177"/>
    </row>
    <row r="34" spans="1:3" ht="12.75">
      <c r="A34" s="156" t="s">
        <v>18</v>
      </c>
      <c r="B34" s="182">
        <v>165</v>
      </c>
      <c r="C34" s="182">
        <v>180</v>
      </c>
    </row>
    <row r="35" spans="1:3" ht="12.75">
      <c r="A35" s="156" t="s">
        <v>19</v>
      </c>
      <c r="B35" s="182">
        <v>17</v>
      </c>
      <c r="C35" s="182">
        <v>14</v>
      </c>
    </row>
    <row r="36" spans="1:3" ht="12.75">
      <c r="A36" s="167" t="s">
        <v>20</v>
      </c>
      <c r="B36" s="168"/>
      <c r="C36" s="168"/>
    </row>
    <row r="37" spans="1:3" ht="12.75">
      <c r="A37" s="166" t="s">
        <v>21</v>
      </c>
      <c r="B37" s="169">
        <v>0.114</v>
      </c>
      <c r="C37" s="169">
        <v>0.123</v>
      </c>
    </row>
    <row r="38" spans="1:3" ht="13.5" thickBot="1">
      <c r="A38" s="166" t="s">
        <v>22</v>
      </c>
      <c r="B38" s="170">
        <v>0.114</v>
      </c>
      <c r="C38" s="170">
        <v>0.123</v>
      </c>
    </row>
    <row r="39" spans="1:3" ht="12.75">
      <c r="A39" s="171"/>
      <c r="B39" s="172"/>
      <c r="C39" s="172"/>
    </row>
    <row r="40" ht="12.75">
      <c r="A40" s="173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7 C32 B19:B32" unlockedFormula="1"/>
    <ignoredError sqref="B18:C1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15" customWidth="1"/>
    <col min="2" max="3" width="15.57421875" style="131" customWidth="1"/>
    <col min="4" max="6" width="9.140625" style="15" customWidth="1"/>
    <col min="7" max="7" width="10.00390625" style="15" bestFit="1" customWidth="1"/>
    <col min="8" max="16384" width="9.140625" style="15" customWidth="1"/>
  </cols>
  <sheetData>
    <row r="5" spans="1:3" ht="12.75">
      <c r="A5" s="154" t="s">
        <v>105</v>
      </c>
      <c r="B5" s="155">
        <v>42004</v>
      </c>
      <c r="C5" s="155">
        <v>42369</v>
      </c>
    </row>
    <row r="6" spans="1:3" ht="12.75">
      <c r="A6" s="2" t="s">
        <v>23</v>
      </c>
      <c r="B6" s="14"/>
      <c r="C6" s="14"/>
    </row>
    <row r="7" spans="1:3" ht="12.75">
      <c r="A7" s="134" t="s">
        <v>24</v>
      </c>
      <c r="B7" s="135"/>
      <c r="C7" s="135"/>
    </row>
    <row r="8" spans="1:3" ht="13.5">
      <c r="A8" s="136" t="s">
        <v>25</v>
      </c>
      <c r="B8" s="137">
        <v>2064</v>
      </c>
      <c r="C8" s="137">
        <v>2028</v>
      </c>
    </row>
    <row r="9" spans="1:3" ht="13.5">
      <c r="A9" s="136" t="s">
        <v>26</v>
      </c>
      <c r="B9" s="137">
        <v>2797</v>
      </c>
      <c r="C9" s="137">
        <v>2896</v>
      </c>
    </row>
    <row r="10" spans="1:3" ht="13.5">
      <c r="A10" s="138" t="s">
        <v>101</v>
      </c>
      <c r="B10" s="137">
        <v>4</v>
      </c>
      <c r="C10" s="137">
        <v>4</v>
      </c>
    </row>
    <row r="11" spans="1:3" ht="13.5">
      <c r="A11" s="136" t="s">
        <v>27</v>
      </c>
      <c r="B11" s="137">
        <v>379</v>
      </c>
      <c r="C11" s="137">
        <v>378</v>
      </c>
    </row>
    <row r="12" spans="1:3" ht="13.5">
      <c r="A12" s="136" t="s">
        <v>93</v>
      </c>
      <c r="B12" s="137">
        <v>153</v>
      </c>
      <c r="C12" s="137">
        <v>157</v>
      </c>
    </row>
    <row r="13" spans="1:3" ht="13.5">
      <c r="A13" s="136" t="s">
        <v>28</v>
      </c>
      <c r="B13" s="137">
        <v>83</v>
      </c>
      <c r="C13" s="137">
        <v>125</v>
      </c>
    </row>
    <row r="14" spans="1:3" ht="13.5">
      <c r="A14" s="136" t="s">
        <v>29</v>
      </c>
      <c r="B14" s="137">
        <v>68</v>
      </c>
      <c r="C14" s="137">
        <v>73</v>
      </c>
    </row>
    <row r="15" spans="1:3" ht="13.5">
      <c r="A15" s="136" t="s">
        <v>88</v>
      </c>
      <c r="B15" s="137">
        <v>103</v>
      </c>
      <c r="C15" s="137">
        <v>108</v>
      </c>
    </row>
    <row r="16" spans="1:3" ht="12.75">
      <c r="A16" s="8"/>
      <c r="B16" s="9">
        <f>SUM(B8:B15)</f>
        <v>5651</v>
      </c>
      <c r="C16" s="9">
        <f>SUM(C8:C15)</f>
        <v>5769</v>
      </c>
    </row>
    <row r="17" spans="1:3" ht="12.75">
      <c r="A17" s="134" t="s">
        <v>31</v>
      </c>
      <c r="B17" s="139"/>
      <c r="C17" s="139"/>
    </row>
    <row r="18" spans="1:3" ht="13.5">
      <c r="A18" s="136" t="s">
        <v>32</v>
      </c>
      <c r="B18" s="140">
        <v>120</v>
      </c>
      <c r="C18" s="140">
        <v>116</v>
      </c>
    </row>
    <row r="19" spans="1:3" ht="13.5">
      <c r="A19" s="136" t="s">
        <v>33</v>
      </c>
      <c r="B19" s="140">
        <v>1464</v>
      </c>
      <c r="C19" s="140">
        <v>1533</v>
      </c>
    </row>
    <row r="20" spans="1:3" ht="13.5">
      <c r="A20" s="136" t="s">
        <v>28</v>
      </c>
      <c r="B20" s="140">
        <v>45</v>
      </c>
      <c r="C20" s="140">
        <v>35</v>
      </c>
    </row>
    <row r="21" spans="1:3" ht="13.5">
      <c r="A21" s="136" t="s">
        <v>30</v>
      </c>
      <c r="B21" s="140">
        <v>24</v>
      </c>
      <c r="C21" s="140">
        <v>7</v>
      </c>
    </row>
    <row r="22" spans="1:3" ht="13.5">
      <c r="A22" s="136" t="s">
        <v>97</v>
      </c>
      <c r="B22" s="140">
        <v>32</v>
      </c>
      <c r="C22" s="140">
        <v>29</v>
      </c>
    </row>
    <row r="23" spans="1:3" ht="13.5">
      <c r="A23" s="136" t="s">
        <v>34</v>
      </c>
      <c r="B23" s="140">
        <v>262</v>
      </c>
      <c r="C23" s="140">
        <v>226</v>
      </c>
    </row>
    <row r="24" spans="1:3" ht="13.5">
      <c r="A24" s="136" t="s">
        <v>35</v>
      </c>
      <c r="B24" s="140">
        <v>834</v>
      </c>
      <c r="C24" s="140">
        <v>541</v>
      </c>
    </row>
    <row r="25" spans="1:3" ht="12.75">
      <c r="A25" s="8"/>
      <c r="B25" s="9">
        <f>SUM(B18:B24)</f>
        <v>2781</v>
      </c>
      <c r="C25" s="9">
        <f>SUM(C18:C24)</f>
        <v>2487</v>
      </c>
    </row>
    <row r="26" spans="1:3" ht="12.75">
      <c r="A26" s="13" t="s">
        <v>98</v>
      </c>
      <c r="B26" s="12">
        <v>1</v>
      </c>
      <c r="C26" s="12">
        <v>0</v>
      </c>
    </row>
    <row r="27" spans="1:3" ht="13.5" thickBot="1">
      <c r="A27" s="3" t="s">
        <v>36</v>
      </c>
      <c r="B27" s="4">
        <f>B16+B25+B26</f>
        <v>8433</v>
      </c>
      <c r="C27" s="4">
        <f>C16+C25+C26</f>
        <v>8256</v>
      </c>
    </row>
    <row r="28" spans="2:3" ht="12.75">
      <c r="B28" s="141"/>
      <c r="C28" s="141"/>
    </row>
    <row r="29" spans="2:3" ht="12.75">
      <c r="B29" s="141"/>
      <c r="C29" s="141"/>
    </row>
    <row r="30" spans="1:3" ht="12.75">
      <c r="A30" s="2" t="s">
        <v>37</v>
      </c>
      <c r="B30" s="14"/>
      <c r="C30" s="14"/>
    </row>
    <row r="31" spans="1:3" ht="12.75">
      <c r="A31" s="142" t="s">
        <v>38</v>
      </c>
      <c r="B31" s="143"/>
      <c r="C31" s="143"/>
    </row>
    <row r="32" spans="1:3" ht="13.5">
      <c r="A32" s="144" t="s">
        <v>39</v>
      </c>
      <c r="B32" s="140">
        <v>1470</v>
      </c>
      <c r="C32" s="140">
        <v>1474</v>
      </c>
    </row>
    <row r="33" spans="1:3" ht="13.5">
      <c r="A33" s="144" t="s">
        <v>40</v>
      </c>
      <c r="B33" s="137">
        <v>676</v>
      </c>
      <c r="C33" s="137">
        <v>704</v>
      </c>
    </row>
    <row r="34" spans="1:3" ht="13.5">
      <c r="A34" s="144" t="s">
        <v>41</v>
      </c>
      <c r="B34" s="145">
        <v>165</v>
      </c>
      <c r="C34" s="145">
        <v>180</v>
      </c>
    </row>
    <row r="35" spans="1:3" ht="12.75">
      <c r="A35" s="10" t="s">
        <v>42</v>
      </c>
      <c r="B35" s="9">
        <f>SUM(B32:B34)</f>
        <v>2311</v>
      </c>
      <c r="C35" s="9">
        <f>SUM(C32:C34)</f>
        <v>2358</v>
      </c>
    </row>
    <row r="36" spans="1:3" ht="13.5">
      <c r="A36" s="146" t="s">
        <v>43</v>
      </c>
      <c r="B36" s="147">
        <v>148</v>
      </c>
      <c r="C36" s="147">
        <v>145</v>
      </c>
    </row>
    <row r="37" spans="1:3" ht="12.75">
      <c r="A37" s="10" t="s">
        <v>44</v>
      </c>
      <c r="B37" s="9">
        <f>SUM(B35:B36)</f>
        <v>2459</v>
      </c>
      <c r="C37" s="9">
        <f>SUM(C35:C36)</f>
        <v>2503</v>
      </c>
    </row>
    <row r="38" spans="1:3" ht="12.75">
      <c r="A38" s="142"/>
      <c r="B38" s="148"/>
      <c r="C38" s="148"/>
    </row>
    <row r="39" spans="1:3" ht="12.75">
      <c r="A39" s="142" t="s">
        <v>45</v>
      </c>
      <c r="B39" s="139"/>
      <c r="C39" s="139"/>
    </row>
    <row r="40" spans="1:3" ht="13.5">
      <c r="A40" s="144" t="s">
        <v>46</v>
      </c>
      <c r="B40" s="149">
        <v>3121</v>
      </c>
      <c r="C40" s="149">
        <v>2944</v>
      </c>
    </row>
    <row r="41" spans="1:3" ht="13.5">
      <c r="A41" s="144" t="s">
        <v>47</v>
      </c>
      <c r="B41" s="149">
        <v>163</v>
      </c>
      <c r="C41" s="149">
        <v>148</v>
      </c>
    </row>
    <row r="42" spans="1:3" ht="13.5">
      <c r="A42" s="144" t="s">
        <v>48</v>
      </c>
      <c r="B42" s="149">
        <v>337</v>
      </c>
      <c r="C42" s="149">
        <v>365</v>
      </c>
    </row>
    <row r="43" spans="1:3" ht="13.5">
      <c r="A43" s="144" t="s">
        <v>49</v>
      </c>
      <c r="B43" s="149">
        <v>15</v>
      </c>
      <c r="C43" s="149">
        <v>24</v>
      </c>
    </row>
    <row r="44" spans="1:7" ht="13.5">
      <c r="A44" s="144" t="s">
        <v>88</v>
      </c>
      <c r="B44" s="150">
        <v>38</v>
      </c>
      <c r="C44" s="150">
        <v>34</v>
      </c>
      <c r="G44" s="132"/>
    </row>
    <row r="45" spans="1:3" ht="12.75">
      <c r="A45" s="11"/>
      <c r="B45" s="9">
        <f>SUM(B40:B44)</f>
        <v>3674</v>
      </c>
      <c r="C45" s="9">
        <f>SUM(C40:C44)</f>
        <v>3515</v>
      </c>
    </row>
    <row r="46" spans="1:3" ht="12.75">
      <c r="A46" s="142" t="s">
        <v>50</v>
      </c>
      <c r="B46" s="143"/>
      <c r="C46" s="143"/>
    </row>
    <row r="47" spans="1:7" ht="13.5">
      <c r="A47" s="144" t="s">
        <v>51</v>
      </c>
      <c r="B47" s="149">
        <v>550</v>
      </c>
      <c r="C47" s="149">
        <v>484</v>
      </c>
      <c r="G47" s="133"/>
    </row>
    <row r="48" spans="1:7" ht="13.5">
      <c r="A48" s="144" t="s">
        <v>52</v>
      </c>
      <c r="B48" s="149">
        <v>1194</v>
      </c>
      <c r="C48" s="149">
        <v>1121</v>
      </c>
      <c r="G48" s="133"/>
    </row>
    <row r="49" spans="1:7" ht="13.5">
      <c r="A49" s="146" t="s">
        <v>99</v>
      </c>
      <c r="B49" s="149">
        <v>30</v>
      </c>
      <c r="C49" s="149">
        <v>26</v>
      </c>
      <c r="G49" s="133"/>
    </row>
    <row r="50" spans="1:7" ht="13.5">
      <c r="A50" s="144" t="s">
        <v>53</v>
      </c>
      <c r="B50" s="149">
        <v>494</v>
      </c>
      <c r="C50" s="149">
        <v>585</v>
      </c>
      <c r="G50" s="133"/>
    </row>
    <row r="51" spans="1:7" ht="13.5">
      <c r="A51" s="144" t="s">
        <v>30</v>
      </c>
      <c r="B51" s="150">
        <v>32</v>
      </c>
      <c r="C51" s="150">
        <v>22</v>
      </c>
      <c r="G51" s="133"/>
    </row>
    <row r="52" spans="1:3" ht="12.75">
      <c r="A52" s="11"/>
      <c r="B52" s="9">
        <f>SUM(B47:B51)</f>
        <v>2300</v>
      </c>
      <c r="C52" s="9">
        <f>SUM(C47:C51)</f>
        <v>2238</v>
      </c>
    </row>
    <row r="53" spans="1:3" ht="12.75">
      <c r="A53" s="151" t="s">
        <v>54</v>
      </c>
      <c r="B53" s="148">
        <f>B45+B52</f>
        <v>5974</v>
      </c>
      <c r="C53" s="148">
        <f>C45+C52</f>
        <v>5753</v>
      </c>
    </row>
    <row r="54" spans="1:3" ht="12.75">
      <c r="A54" s="7" t="s">
        <v>55</v>
      </c>
      <c r="B54" s="5">
        <f>B37+B53</f>
        <v>8433</v>
      </c>
      <c r="C54" s="5">
        <f>C37+C53</f>
        <v>8256</v>
      </c>
    </row>
    <row r="55" ht="12.75">
      <c r="A55" s="152"/>
    </row>
    <row r="56" ht="12.75">
      <c r="A56" s="15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8" customWidth="1"/>
    <col min="2" max="7" width="10.7109375" style="15" customWidth="1"/>
    <col min="8" max="16384" width="9.140625" style="15" customWidth="1"/>
  </cols>
  <sheetData>
    <row r="2" spans="1:7" ht="12.75">
      <c r="A2" s="123" t="s">
        <v>103</v>
      </c>
      <c r="B2" s="124">
        <v>2014</v>
      </c>
      <c r="C2" s="125" t="s">
        <v>61</v>
      </c>
      <c r="D2" s="124">
        <v>2015</v>
      </c>
      <c r="E2" s="126" t="s">
        <v>61</v>
      </c>
      <c r="F2" s="127" t="s">
        <v>57</v>
      </c>
      <c r="G2" s="128" t="s">
        <v>58</v>
      </c>
    </row>
    <row r="3" spans="1:7" s="27" customFormat="1" ht="12.75">
      <c r="A3" s="16" t="s">
        <v>62</v>
      </c>
      <c r="B3" s="17">
        <v>1480.9596416129232</v>
      </c>
      <c r="C3" s="18">
        <f>B3/$B$3</f>
        <v>1</v>
      </c>
      <c r="D3" s="17">
        <v>1618.69847206</v>
      </c>
      <c r="E3" s="18">
        <f>D3/$D$3</f>
        <v>1</v>
      </c>
      <c r="F3" s="19">
        <f>D3-B3</f>
        <v>137.7388304470769</v>
      </c>
      <c r="G3" s="20">
        <f>D3/B3-1</f>
        <v>0.09300647132899886</v>
      </c>
    </row>
    <row r="4" spans="1:7" ht="12.75">
      <c r="A4" s="21" t="s">
        <v>63</v>
      </c>
      <c r="B4" s="22">
        <v>-1087.6290500052733</v>
      </c>
      <c r="C4" s="18">
        <f>B4/$B$3</f>
        <v>-0.7344082981361525</v>
      </c>
      <c r="D4" s="22">
        <v>-1205.5312624600003</v>
      </c>
      <c r="E4" s="18">
        <f>D4/$D$3</f>
        <v>-0.7447534443680596</v>
      </c>
      <c r="F4" s="23">
        <f>D4-B4</f>
        <v>-117.90221245472708</v>
      </c>
      <c r="G4" s="24">
        <f>D4/B4-1</f>
        <v>0.10840296372568892</v>
      </c>
    </row>
    <row r="5" spans="1:7" ht="12.75">
      <c r="A5" s="21" t="s">
        <v>6</v>
      </c>
      <c r="B5" s="22">
        <v>-121.75135288764989</v>
      </c>
      <c r="C5" s="18">
        <f>B5/$B$3</f>
        <v>-0.08221112140169443</v>
      </c>
      <c r="D5" s="22">
        <v>-128.50001089999998</v>
      </c>
      <c r="E5" s="18">
        <f>D5/$D$3</f>
        <v>-0.0793847730865325</v>
      </c>
      <c r="F5" s="23">
        <f>D5-B5</f>
        <v>-6.748658012350091</v>
      </c>
      <c r="G5" s="24">
        <f>D5/B5-1</f>
        <v>0.055429840016460785</v>
      </c>
    </row>
    <row r="6" spans="1:7" ht="12.75">
      <c r="A6" s="21" t="s">
        <v>9</v>
      </c>
      <c r="B6" s="25">
        <v>4.461141369999999</v>
      </c>
      <c r="C6" s="18">
        <f>B6/$B$3</f>
        <v>0.003012331494152899</v>
      </c>
      <c r="D6" s="25">
        <v>11.12297925</v>
      </c>
      <c r="E6" s="18">
        <f>D6/$D$3</f>
        <v>0.006871557267762532</v>
      </c>
      <c r="F6" s="26">
        <f>D6-B6</f>
        <v>6.661837880000001</v>
      </c>
      <c r="G6" s="24">
        <f>D6/B6-1</f>
        <v>1.4933034682108723</v>
      </c>
    </row>
    <row r="7" spans="1:13" s="27" customFormat="1" ht="12.75">
      <c r="A7" s="28" t="s">
        <v>64</v>
      </c>
      <c r="B7" s="29">
        <f>SUM(B3:B6)</f>
        <v>276.04038009000004</v>
      </c>
      <c r="C7" s="30">
        <f>B7/$B$3</f>
        <v>0.18639291195630597</v>
      </c>
      <c r="D7" s="29">
        <f>SUM(D3:D6)</f>
        <v>295.79017794999976</v>
      </c>
      <c r="E7" s="30">
        <f>D7/$D$3</f>
        <v>0.18273333981317044</v>
      </c>
      <c r="F7" s="31">
        <f>D7-B7</f>
        <v>19.749797859999717</v>
      </c>
      <c r="G7" s="32">
        <f>D7/B7-1</f>
        <v>0.07154677099618723</v>
      </c>
      <c r="M7" s="111"/>
    </row>
    <row r="10" spans="1:5" ht="12.75">
      <c r="A10" s="123" t="s">
        <v>56</v>
      </c>
      <c r="B10" s="124">
        <f>B2</f>
        <v>2014</v>
      </c>
      <c r="C10" s="124">
        <f>D2</f>
        <v>2015</v>
      </c>
      <c r="D10" s="127" t="s">
        <v>57</v>
      </c>
      <c r="E10" s="129" t="s">
        <v>58</v>
      </c>
    </row>
    <row r="11" spans="1:5" ht="12.75">
      <c r="A11" s="16" t="s">
        <v>59</v>
      </c>
      <c r="B11" s="112">
        <v>1316.17</v>
      </c>
      <c r="C11" s="112">
        <v>1327.0593099999999</v>
      </c>
      <c r="D11" s="19">
        <f>C11-B11</f>
        <v>10.889309999999796</v>
      </c>
      <c r="E11" s="113">
        <f>C11/B11-1</f>
        <v>0.008273482908742746</v>
      </c>
    </row>
    <row r="12" spans="1:5" ht="12.75">
      <c r="A12" s="21" t="s">
        <v>60</v>
      </c>
      <c r="B12" s="77">
        <v>2582.1666123700093</v>
      </c>
      <c r="C12" s="77">
        <v>2965.9423284025</v>
      </c>
      <c r="D12" s="37">
        <f>C12-B12</f>
        <v>383.7757160324909</v>
      </c>
      <c r="E12" s="38">
        <f>C12/B12-1</f>
        <v>0.14862546599200543</v>
      </c>
    </row>
    <row r="13" spans="1:5" ht="12.75">
      <c r="A13" s="21" t="s">
        <v>95</v>
      </c>
      <c r="B13" s="77">
        <v>2616.1137056929647</v>
      </c>
      <c r="C13" s="77">
        <v>3382.943100346753</v>
      </c>
      <c r="D13" s="37">
        <f>C13-B13</f>
        <v>766.8293946537883</v>
      </c>
      <c r="E13" s="35">
        <f>C13/B13-1</f>
        <v>0.29311776203957773</v>
      </c>
    </row>
    <row r="14" spans="1:5" ht="12.75">
      <c r="A14" s="114" t="s">
        <v>92</v>
      </c>
      <c r="B14" s="115">
        <v>807.02649</v>
      </c>
      <c r="C14" s="115">
        <v>1241.723025</v>
      </c>
      <c r="D14" s="116">
        <f>C14-B14</f>
        <v>434.69653500000004</v>
      </c>
      <c r="E14" s="117">
        <f>C14/B14-1</f>
        <v>0.538639735357386</v>
      </c>
    </row>
    <row r="15" spans="1:5" ht="12.75">
      <c r="A15" s="39" t="s">
        <v>94</v>
      </c>
      <c r="B15" s="118">
        <v>424.44526207378067</v>
      </c>
      <c r="C15" s="118">
        <v>496.9888324248391</v>
      </c>
      <c r="D15" s="119">
        <f>C15-B15</f>
        <v>72.5435703510584</v>
      </c>
      <c r="E15" s="42">
        <f>C15/B15-1</f>
        <v>0.17091384174397573</v>
      </c>
    </row>
    <row r="16" spans="1:5" ht="12.75">
      <c r="A16" s="120"/>
      <c r="B16" s="33"/>
      <c r="C16" s="33"/>
      <c r="D16" s="34"/>
      <c r="E16" s="121"/>
    </row>
    <row r="18" spans="1:5" ht="12.75">
      <c r="A18" s="130" t="s">
        <v>65</v>
      </c>
      <c r="B18" s="124">
        <f>B10</f>
        <v>2014</v>
      </c>
      <c r="C18" s="124">
        <f>C10</f>
        <v>2015</v>
      </c>
      <c r="D18" s="127" t="s">
        <v>57</v>
      </c>
      <c r="E18" s="129" t="s">
        <v>58</v>
      </c>
    </row>
    <row r="19" spans="1:5" ht="12.75">
      <c r="A19" s="16" t="s">
        <v>66</v>
      </c>
      <c r="B19" s="96">
        <f>B7</f>
        <v>276.04038009000004</v>
      </c>
      <c r="C19" s="96">
        <f>D7</f>
        <v>295.79017794999976</v>
      </c>
      <c r="D19" s="19">
        <f>C19-B19</f>
        <v>19.749797859999717</v>
      </c>
      <c r="E19" s="86">
        <f>C19/B19-1</f>
        <v>0.07154677099618723</v>
      </c>
    </row>
    <row r="20" spans="1:5" ht="12.75">
      <c r="A20" s="21" t="s">
        <v>67</v>
      </c>
      <c r="B20" s="36">
        <v>867.8</v>
      </c>
      <c r="C20" s="36">
        <v>884.4</v>
      </c>
      <c r="D20" s="37">
        <f>C20-B20</f>
        <v>16.600000000000023</v>
      </c>
      <c r="E20" s="35">
        <f>C20/B20-1</f>
        <v>0.019128831528001822</v>
      </c>
    </row>
    <row r="21" spans="1:5" ht="12.75">
      <c r="A21" s="39" t="s">
        <v>68</v>
      </c>
      <c r="B21" s="45">
        <f>B19/B20</f>
        <v>0.3180921641968196</v>
      </c>
      <c r="C21" s="45">
        <f>C19/C20</f>
        <v>0.3344529375282675</v>
      </c>
      <c r="D21" s="122"/>
      <c r="E21" s="4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8" customWidth="1"/>
    <col min="2" max="7" width="10.7109375" style="15" customWidth="1"/>
    <col min="8" max="16384" width="9.140625" style="15" customWidth="1"/>
  </cols>
  <sheetData>
    <row r="2" spans="1:7" ht="12.75">
      <c r="A2" s="103" t="s">
        <v>103</v>
      </c>
      <c r="B2" s="104">
        <v>2014</v>
      </c>
      <c r="C2" s="105" t="s">
        <v>61</v>
      </c>
      <c r="D2" s="104">
        <v>2015</v>
      </c>
      <c r="E2" s="106" t="s">
        <v>61</v>
      </c>
      <c r="F2" s="107" t="s">
        <v>57</v>
      </c>
      <c r="G2" s="108" t="s">
        <v>58</v>
      </c>
    </row>
    <row r="3" spans="1:7" s="27" customFormat="1" ht="12.75">
      <c r="A3" s="16" t="s">
        <v>62</v>
      </c>
      <c r="B3" s="17">
        <v>1442.2728501653226</v>
      </c>
      <c r="C3" s="18">
        <f>B3/$B$3</f>
        <v>1</v>
      </c>
      <c r="D3" s="17">
        <v>1614.7941141699996</v>
      </c>
      <c r="E3" s="18">
        <f>D3/$D$3</f>
        <v>1</v>
      </c>
      <c r="F3" s="19">
        <f>D3-B3</f>
        <v>172.52126400467705</v>
      </c>
      <c r="G3" s="20">
        <f>D3/B3-1</f>
        <v>0.11961763267255687</v>
      </c>
    </row>
    <row r="4" spans="1:7" ht="12.75">
      <c r="A4" s="21" t="s">
        <v>63</v>
      </c>
      <c r="B4" s="22">
        <v>-1296.5151700724105</v>
      </c>
      <c r="C4" s="18">
        <f>B4/$B$3</f>
        <v>-0.8989389004471626</v>
      </c>
      <c r="D4" s="22">
        <v>-1471.4736745100001</v>
      </c>
      <c r="E4" s="18">
        <f>D4/$D$3</f>
        <v>-0.9112453789604839</v>
      </c>
      <c r="F4" s="23">
        <f>D4-B4</f>
        <v>-174.95850443758968</v>
      </c>
      <c r="G4" s="24">
        <f>D4/B4-1</f>
        <v>0.1349452042491861</v>
      </c>
    </row>
    <row r="5" spans="1:7" ht="12.75">
      <c r="A5" s="21" t="s">
        <v>6</v>
      </c>
      <c r="B5" s="22">
        <v>-41.31028644291215</v>
      </c>
      <c r="C5" s="18">
        <f>B5/$B$3</f>
        <v>-0.028642490523327055</v>
      </c>
      <c r="D5" s="22">
        <v>-46.66826179000001</v>
      </c>
      <c r="E5" s="18">
        <f>D5/$D$3</f>
        <v>-0.028900440855264938</v>
      </c>
      <c r="F5" s="23">
        <f>D5-B5</f>
        <v>-5.357975347087859</v>
      </c>
      <c r="G5" s="24">
        <f>D5/B5-1</f>
        <v>0.12970075514949997</v>
      </c>
    </row>
    <row r="6" spans="1:7" ht="12.75">
      <c r="A6" s="21" t="s">
        <v>9</v>
      </c>
      <c r="B6" s="25">
        <v>6.95357974</v>
      </c>
      <c r="C6" s="18">
        <f>B6/$B$3</f>
        <v>0.004821265088088524</v>
      </c>
      <c r="D6" s="25">
        <v>8.00124531</v>
      </c>
      <c r="E6" s="18">
        <f>D6/$D$3</f>
        <v>0.0049549631372743895</v>
      </c>
      <c r="F6" s="26">
        <f>D6-B6</f>
        <v>1.0476655699999995</v>
      </c>
      <c r="G6" s="24">
        <f>D6/B6-1</f>
        <v>0.15066564405285732</v>
      </c>
    </row>
    <row r="7" spans="1:7" s="27" customFormat="1" ht="12.75">
      <c r="A7" s="28" t="s">
        <v>64</v>
      </c>
      <c r="B7" s="95">
        <f>SUM(B3:B6)</f>
        <v>111.40097338999995</v>
      </c>
      <c r="C7" s="30">
        <f>B7/$B$3</f>
        <v>0.07723987411759879</v>
      </c>
      <c r="D7" s="95">
        <f>SUM(D3:D6)</f>
        <v>104.65342317999946</v>
      </c>
      <c r="E7" s="30">
        <f>D7/$D$3</f>
        <v>0.0648091433215256</v>
      </c>
      <c r="F7" s="31">
        <f>D7-B7</f>
        <v>-6.747550210000483</v>
      </c>
      <c r="G7" s="32">
        <f>D7/B7-1</f>
        <v>-0.060569939423942065</v>
      </c>
    </row>
    <row r="10" spans="1:5" ht="12.75">
      <c r="A10" s="103" t="s">
        <v>56</v>
      </c>
      <c r="B10" s="104">
        <f>B2</f>
        <v>2014</v>
      </c>
      <c r="C10" s="104">
        <f>D2</f>
        <v>2015</v>
      </c>
      <c r="D10" s="107" t="s">
        <v>57</v>
      </c>
      <c r="E10" s="109" t="s">
        <v>58</v>
      </c>
    </row>
    <row r="11" spans="1:5" ht="12.75">
      <c r="A11" s="16" t="s">
        <v>59</v>
      </c>
      <c r="B11" s="96">
        <v>795.233</v>
      </c>
      <c r="C11" s="96">
        <v>856.824</v>
      </c>
      <c r="D11" s="19">
        <f>C11-B11</f>
        <v>61.59100000000001</v>
      </c>
      <c r="E11" s="86">
        <f>C11/B11-1</f>
        <v>0.07745025671721373</v>
      </c>
    </row>
    <row r="12" spans="1:5" ht="12.75">
      <c r="A12" s="21" t="s">
        <v>89</v>
      </c>
      <c r="B12" s="58">
        <v>9136.4</v>
      </c>
      <c r="C12" s="58">
        <v>9626</v>
      </c>
      <c r="D12" s="37">
        <f>C12-B12</f>
        <v>489.60000000000036</v>
      </c>
      <c r="E12" s="67">
        <f>C12/B12-1</f>
        <v>0.053587846416531804</v>
      </c>
    </row>
    <row r="13" spans="1:5" ht="12.75">
      <c r="A13" s="39" t="s">
        <v>90</v>
      </c>
      <c r="B13" s="97">
        <v>2944.3850498379998</v>
      </c>
      <c r="C13" s="97">
        <v>3054.4968247515153</v>
      </c>
      <c r="D13" s="82">
        <f>C13-B13</f>
        <v>110.11177491351555</v>
      </c>
      <c r="E13" s="98">
        <f>C13/B13-1</f>
        <v>0.03739720622463216</v>
      </c>
    </row>
    <row r="16" spans="1:5" ht="12.75">
      <c r="A16" s="110" t="s">
        <v>65</v>
      </c>
      <c r="B16" s="104">
        <f>B10</f>
        <v>2014</v>
      </c>
      <c r="C16" s="104">
        <f>C10</f>
        <v>2015</v>
      </c>
      <c r="D16" s="107" t="s">
        <v>57</v>
      </c>
      <c r="E16" s="109" t="s">
        <v>58</v>
      </c>
    </row>
    <row r="17" spans="1:5" s="27" customFormat="1" ht="12.75">
      <c r="A17" s="16" t="s">
        <v>66</v>
      </c>
      <c r="B17" s="43">
        <f>B7</f>
        <v>111.40097338999995</v>
      </c>
      <c r="C17" s="99">
        <f>+D7</f>
        <v>104.65342317999946</v>
      </c>
      <c r="D17" s="19">
        <f>C17-B17</f>
        <v>-6.747550210000483</v>
      </c>
      <c r="E17" s="65">
        <f>C17/B17-1</f>
        <v>-0.060569939423942065</v>
      </c>
    </row>
    <row r="18" spans="1:5" ht="12.75">
      <c r="A18" s="21" t="s">
        <v>67</v>
      </c>
      <c r="B18" s="44">
        <f>+GAS!B20</f>
        <v>867.8</v>
      </c>
      <c r="C18" s="44">
        <f>+GAS!C20</f>
        <v>884.4</v>
      </c>
      <c r="D18" s="26">
        <f>C18-B18</f>
        <v>16.600000000000023</v>
      </c>
      <c r="E18" s="78">
        <f>C18/B18-1</f>
        <v>0.019128831528001822</v>
      </c>
    </row>
    <row r="19" spans="1:5" ht="12.75">
      <c r="A19" s="100" t="s">
        <v>68</v>
      </c>
      <c r="B19" s="101">
        <f>B17/B18</f>
        <v>0.12837171397787503</v>
      </c>
      <c r="C19" s="101">
        <f>C17/C18</f>
        <v>0.11833268111714096</v>
      </c>
      <c r="D19" s="102"/>
      <c r="E19" s="4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B7 D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8" customWidth="1"/>
    <col min="2" max="7" width="10.7109375" style="15" customWidth="1"/>
    <col min="8" max="16384" width="9.140625" style="15" customWidth="1"/>
  </cols>
  <sheetData>
    <row r="2" spans="1:7" ht="12.75">
      <c r="A2" s="87" t="s">
        <v>103</v>
      </c>
      <c r="B2" s="88">
        <v>2014</v>
      </c>
      <c r="C2" s="89" t="s">
        <v>61</v>
      </c>
      <c r="D2" s="88">
        <v>2015</v>
      </c>
      <c r="E2" s="90" t="s">
        <v>61</v>
      </c>
      <c r="F2" s="91" t="s">
        <v>57</v>
      </c>
      <c r="G2" s="92" t="s">
        <v>58</v>
      </c>
    </row>
    <row r="3" spans="1:7" s="27" customFormat="1" ht="12.75">
      <c r="A3" s="16" t="s">
        <v>62</v>
      </c>
      <c r="B3" s="17">
        <v>780.1814995658672</v>
      </c>
      <c r="C3" s="18">
        <f>B3/$B$3</f>
        <v>1</v>
      </c>
      <c r="D3" s="17">
        <v>796.23883647</v>
      </c>
      <c r="E3" s="18">
        <f>D3/$D$3</f>
        <v>1</v>
      </c>
      <c r="F3" s="19">
        <f>D3-B3</f>
        <v>16.057336904132853</v>
      </c>
      <c r="G3" s="20">
        <f>D3/B3-1</f>
        <v>0.02058154020964098</v>
      </c>
    </row>
    <row r="4" spans="1:7" ht="12.75">
      <c r="A4" s="21" t="s">
        <v>63</v>
      </c>
      <c r="B4" s="22">
        <v>-422.741668548186</v>
      </c>
      <c r="C4" s="18">
        <f>B4/$B$3</f>
        <v>-0.5418504140170217</v>
      </c>
      <c r="D4" s="22">
        <v>-415.4828478299999</v>
      </c>
      <c r="E4" s="18">
        <f>D4/$D$3</f>
        <v>-0.521806810720233</v>
      </c>
      <c r="F4" s="23">
        <f>D4-B4</f>
        <v>7.258820718186087</v>
      </c>
      <c r="G4" s="24">
        <f>D4/B4-1</f>
        <v>-0.017170819103579094</v>
      </c>
    </row>
    <row r="5" spans="1:7" ht="12.75">
      <c r="A5" s="21" t="s">
        <v>6</v>
      </c>
      <c r="B5" s="22">
        <v>-142.73036504768132</v>
      </c>
      <c r="C5" s="18">
        <f>B5/$B$3</f>
        <v>-0.18294507768654317</v>
      </c>
      <c r="D5" s="22">
        <v>-151.24258264</v>
      </c>
      <c r="E5" s="18">
        <f>D5/$D$3</f>
        <v>-0.18994625194434156</v>
      </c>
      <c r="F5" s="23">
        <f>D5-B5</f>
        <v>-8.512217592318677</v>
      </c>
      <c r="G5" s="24">
        <f>D5/B5-1</f>
        <v>0.059638448969671076</v>
      </c>
    </row>
    <row r="6" spans="1:7" ht="12.75">
      <c r="A6" s="21" t="s">
        <v>9</v>
      </c>
      <c r="B6" s="25">
        <v>2.3648273</v>
      </c>
      <c r="C6" s="18">
        <f>B6/$B$3</f>
        <v>0.003031124554114537</v>
      </c>
      <c r="D6" s="25">
        <v>3.0335587000000004</v>
      </c>
      <c r="E6" s="18">
        <f>D6/$D$3</f>
        <v>0.003809860259327223</v>
      </c>
      <c r="F6" s="26">
        <f>D6-B6</f>
        <v>0.6687314000000004</v>
      </c>
      <c r="G6" s="24">
        <f>D6/B6-1</f>
        <v>0.2827823410191519</v>
      </c>
    </row>
    <row r="7" spans="1:7" s="27" customFormat="1" ht="12.75">
      <c r="A7" s="28" t="s">
        <v>64</v>
      </c>
      <c r="B7" s="29">
        <f>SUM(B3:B6)</f>
        <v>217.07429326999986</v>
      </c>
      <c r="C7" s="30">
        <f>B7/$B$3</f>
        <v>0.27823563285054964</v>
      </c>
      <c r="D7" s="29">
        <f>SUM(D3:D6)</f>
        <v>232.5469647000001</v>
      </c>
      <c r="E7" s="30">
        <f>D7/$D$3</f>
        <v>0.2920567975947526</v>
      </c>
      <c r="F7" s="31">
        <f>D7-B7</f>
        <v>15.472671430000247</v>
      </c>
      <c r="G7" s="76">
        <f>D7/B7-1</f>
        <v>0.07127823012536605</v>
      </c>
    </row>
    <row r="10" spans="1:5" ht="12.75">
      <c r="A10" s="87" t="s">
        <v>56</v>
      </c>
      <c r="B10" s="88">
        <f>B2</f>
        <v>2014</v>
      </c>
      <c r="C10" s="88">
        <f>D2</f>
        <v>2015</v>
      </c>
      <c r="D10" s="91" t="s">
        <v>57</v>
      </c>
      <c r="E10" s="93" t="s">
        <v>58</v>
      </c>
    </row>
    <row r="11" spans="1:5" ht="12.75">
      <c r="A11" s="21" t="s">
        <v>69</v>
      </c>
      <c r="B11" s="77">
        <v>1444.587</v>
      </c>
      <c r="C11" s="77">
        <v>1449.436</v>
      </c>
      <c r="D11" s="37">
        <f>C11-B11</f>
        <v>4.848999999999933</v>
      </c>
      <c r="E11" s="78">
        <f>C11/B11-1</f>
        <v>0.0033566687226176395</v>
      </c>
    </row>
    <row r="12" spans="1:5" ht="12.75">
      <c r="A12" s="21" t="s">
        <v>91</v>
      </c>
      <c r="B12" s="33"/>
      <c r="C12" s="33"/>
      <c r="D12" s="37"/>
      <c r="E12" s="78"/>
    </row>
    <row r="13" spans="1:5" ht="12.75">
      <c r="A13" s="79" t="s">
        <v>70</v>
      </c>
      <c r="B13" s="36">
        <v>294.64769087895957</v>
      </c>
      <c r="C13" s="36">
        <v>299.961069217792</v>
      </c>
      <c r="D13" s="37">
        <f>C13-B13</f>
        <v>5.313378338832422</v>
      </c>
      <c r="E13" s="78">
        <f>C13/B13-1</f>
        <v>0.01803298822054966</v>
      </c>
    </row>
    <row r="14" spans="1:5" ht="12.75">
      <c r="A14" s="79" t="s">
        <v>71</v>
      </c>
      <c r="B14" s="36">
        <v>244.80796980609443</v>
      </c>
      <c r="C14" s="36">
        <v>247.30749669800625</v>
      </c>
      <c r="D14" s="37">
        <f>C14-B14</f>
        <v>2.499526891911813</v>
      </c>
      <c r="E14" s="78">
        <f>C14/B14-1</f>
        <v>0.010210153263766841</v>
      </c>
    </row>
    <row r="15" spans="1:5" ht="12.75">
      <c r="A15" s="80" t="s">
        <v>72</v>
      </c>
      <c r="B15" s="81">
        <v>242.67420050411204</v>
      </c>
      <c r="C15" s="81">
        <v>245.52423583071456</v>
      </c>
      <c r="D15" s="82">
        <f>C15-B15</f>
        <v>2.850035326602523</v>
      </c>
      <c r="E15" s="83">
        <f>C15/B15-1</f>
        <v>0.01174428645765424</v>
      </c>
    </row>
    <row r="18" spans="1:10" ht="12.75">
      <c r="A18" s="94" t="s">
        <v>65</v>
      </c>
      <c r="B18" s="88">
        <f>B10</f>
        <v>2014</v>
      </c>
      <c r="C18" s="88">
        <f>C10</f>
        <v>2015</v>
      </c>
      <c r="D18" s="91" t="s">
        <v>57</v>
      </c>
      <c r="E18" s="93" t="s">
        <v>58</v>
      </c>
      <c r="J18" s="84"/>
    </row>
    <row r="19" spans="1:5" s="27" customFormat="1" ht="12.75">
      <c r="A19" s="16" t="s">
        <v>66</v>
      </c>
      <c r="B19" s="43">
        <f>B7</f>
        <v>217.07429326999986</v>
      </c>
      <c r="C19" s="43">
        <f>D7</f>
        <v>232.5469647000001</v>
      </c>
      <c r="D19" s="85">
        <f>C19-B19</f>
        <v>15.472671430000247</v>
      </c>
      <c r="E19" s="86">
        <f>C19/B19-1</f>
        <v>0.07127823012536605</v>
      </c>
    </row>
    <row r="20" spans="1:5" ht="12.75">
      <c r="A20" s="21" t="s">
        <v>67</v>
      </c>
      <c r="B20" s="44">
        <f>+'E.E.'!B18</f>
        <v>867.8</v>
      </c>
      <c r="C20" s="44">
        <f>+'E.E.'!C18</f>
        <v>884.4</v>
      </c>
      <c r="D20" s="34">
        <f>C20-B20</f>
        <v>16.600000000000023</v>
      </c>
      <c r="E20" s="35">
        <f>C20/B20-1</f>
        <v>0.019128831528001822</v>
      </c>
    </row>
    <row r="21" spans="1:5" ht="12.75">
      <c r="A21" s="39" t="s">
        <v>68</v>
      </c>
      <c r="B21" s="45">
        <f>B19/B20</f>
        <v>0.25014322801336697</v>
      </c>
      <c r="C21" s="45">
        <f>C19/C20</f>
        <v>0.2629431984396202</v>
      </c>
      <c r="D21" s="46"/>
      <c r="E21" s="47"/>
    </row>
  </sheetData>
  <sheetProtection/>
  <printOptions/>
  <pageMargins left="0.75" right="0.75" top="1" bottom="1" header="0.5" footer="0.5"/>
  <pageSetup orientation="portrait" paperSize="9"/>
  <ignoredErrors>
    <ignoredError sqref="E4:E5" evalError="1"/>
    <ignoredError sqref="C7" formula="1" formulaRange="1"/>
    <ignoredError sqref="B7 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8" customWidth="1"/>
    <col min="2" max="7" width="12.7109375" style="15" customWidth="1"/>
    <col min="8" max="16384" width="9.140625" style="15" customWidth="1"/>
  </cols>
  <sheetData>
    <row r="2" spans="1:7" ht="12.75">
      <c r="A2" s="68" t="s">
        <v>103</v>
      </c>
      <c r="B2" s="69">
        <v>2014</v>
      </c>
      <c r="C2" s="70" t="s">
        <v>61</v>
      </c>
      <c r="D2" s="69">
        <v>2015</v>
      </c>
      <c r="E2" s="71" t="s">
        <v>61</v>
      </c>
      <c r="F2" s="72" t="s">
        <v>57</v>
      </c>
      <c r="G2" s="73" t="s">
        <v>58</v>
      </c>
    </row>
    <row r="3" spans="1:7" s="27" customFormat="1" ht="12.75">
      <c r="A3" s="16" t="s">
        <v>62</v>
      </c>
      <c r="B3" s="17">
        <v>910.4332395230232</v>
      </c>
      <c r="C3" s="18">
        <f>B3/$B$3</f>
        <v>1</v>
      </c>
      <c r="D3" s="17">
        <v>894.3182929899999</v>
      </c>
      <c r="E3" s="18">
        <f>D3/$D$3</f>
        <v>1</v>
      </c>
      <c r="F3" s="19">
        <f>D3-B3</f>
        <v>-16.11494653302327</v>
      </c>
      <c r="G3" s="20">
        <f>D3/B3-1</f>
        <v>-0.017700305561631158</v>
      </c>
    </row>
    <row r="4" spans="1:7" ht="12.75">
      <c r="A4" s="21" t="s">
        <v>63</v>
      </c>
      <c r="B4" s="22">
        <v>-499.253904208253</v>
      </c>
      <c r="C4" s="18">
        <f>B4/$B$3</f>
        <v>-0.5483695921183772</v>
      </c>
      <c r="D4" s="22">
        <v>-502.76077845999976</v>
      </c>
      <c r="E4" s="18">
        <f>D4/$D$3</f>
        <v>-0.5621720839222748</v>
      </c>
      <c r="F4" s="23">
        <f>D4-B4</f>
        <v>-3.5068742517467513</v>
      </c>
      <c r="G4" s="24">
        <f>D4/B4-1</f>
        <v>0.00702423000038066</v>
      </c>
    </row>
    <row r="5" spans="1:7" ht="12.75">
      <c r="A5" s="21" t="s">
        <v>6</v>
      </c>
      <c r="B5" s="22">
        <v>-171.7629051247698</v>
      </c>
      <c r="C5" s="18">
        <f>B5/$B$3</f>
        <v>-0.18866062624729796</v>
      </c>
      <c r="D5" s="22">
        <v>-165.97274211</v>
      </c>
      <c r="E5" s="18">
        <f>D5/$D$3</f>
        <v>-0.18558576226267115</v>
      </c>
      <c r="F5" s="23">
        <f>D5-B5</f>
        <v>5.7901630147697745</v>
      </c>
      <c r="G5" s="24">
        <f>D5/B5-1</f>
        <v>-0.033710206581355595</v>
      </c>
    </row>
    <row r="6" spans="1:7" ht="12.75">
      <c r="A6" s="21" t="s">
        <v>9</v>
      </c>
      <c r="B6" s="25">
        <v>2.39240938</v>
      </c>
      <c r="C6" s="18">
        <f>B6/$B$3</f>
        <v>0.002627770248429622</v>
      </c>
      <c r="D6" s="25">
        <v>4.46268112</v>
      </c>
      <c r="E6" s="18">
        <f>D6/$D$3</f>
        <v>0.0049900367184481835</v>
      </c>
      <c r="F6" s="26">
        <f>D6-B6</f>
        <v>2.07027174</v>
      </c>
      <c r="G6" s="24">
        <f>D6/B6-1</f>
        <v>0.8653501182978975</v>
      </c>
    </row>
    <row r="7" spans="1:7" s="27" customFormat="1" ht="12.75">
      <c r="A7" s="28" t="s">
        <v>64</v>
      </c>
      <c r="B7" s="57">
        <f>SUM(B3:B6)</f>
        <v>241.8088395700004</v>
      </c>
      <c r="C7" s="30">
        <f>B7/$B$3</f>
        <v>0.26559755188275447</v>
      </c>
      <c r="D7" s="57">
        <f>SUM(D3:D6)</f>
        <v>230.04745354000016</v>
      </c>
      <c r="E7" s="30">
        <f>D7/$D$3</f>
        <v>0.25723219053350227</v>
      </c>
      <c r="F7" s="31">
        <f>D7-B7</f>
        <v>-11.761386030000239</v>
      </c>
      <c r="G7" s="32">
        <v>0.011</v>
      </c>
    </row>
    <row r="9" spans="1:7" ht="12.75">
      <c r="A9" s="68" t="s">
        <v>104</v>
      </c>
      <c r="B9" s="69">
        <f>B2</f>
        <v>2014</v>
      </c>
      <c r="C9" s="70" t="s">
        <v>61</v>
      </c>
      <c r="D9" s="69">
        <f>D2</f>
        <v>2015</v>
      </c>
      <c r="E9" s="71" t="s">
        <v>61</v>
      </c>
      <c r="F9" s="72" t="s">
        <v>57</v>
      </c>
      <c r="G9" s="73" t="s">
        <v>58</v>
      </c>
    </row>
    <row r="10" spans="1:7" ht="12.75">
      <c r="A10" s="21" t="s">
        <v>73</v>
      </c>
      <c r="B10" s="58">
        <v>2036.8820933399995</v>
      </c>
      <c r="C10" s="59">
        <f>B10/$B$13</f>
        <v>0.3169857267366008</v>
      </c>
      <c r="D10" s="58">
        <v>2040.6831012359899</v>
      </c>
      <c r="E10" s="59">
        <f>D10/$D$13</f>
        <v>0.3277860391355457</v>
      </c>
      <c r="F10" s="37">
        <f>D10-B10</f>
        <v>3.801007895990324</v>
      </c>
      <c r="G10" s="24">
        <f>D10/B10-1</f>
        <v>0.0018660912717620715</v>
      </c>
    </row>
    <row r="11" spans="1:7" ht="12.75">
      <c r="A11" s="21" t="s">
        <v>74</v>
      </c>
      <c r="B11" s="58">
        <v>2098.7268241700003</v>
      </c>
      <c r="C11" s="59">
        <f>B11/$B$13</f>
        <v>0.326610190033262</v>
      </c>
      <c r="D11" s="58">
        <v>2002.1045056739897</v>
      </c>
      <c r="E11" s="59">
        <f aca="true" t="shared" si="0" ref="E11:E20">D11/$D$13</f>
        <v>0.321589327344763</v>
      </c>
      <c r="F11" s="37">
        <f aca="true" t="shared" si="1" ref="F11:F20">D11-B11</f>
        <v>-96.62231849601062</v>
      </c>
      <c r="G11" s="24">
        <f aca="true" t="shared" si="2" ref="G11:G20">D11/B11-1</f>
        <v>-0.046038539834369674</v>
      </c>
    </row>
    <row r="12" spans="1:7" ht="12.75">
      <c r="A12" s="21" t="s">
        <v>75</v>
      </c>
      <c r="B12" s="58">
        <v>2290.175972901</v>
      </c>
      <c r="C12" s="59">
        <f>B12/$B$13</f>
        <v>0.3564040832301372</v>
      </c>
      <c r="D12" s="58">
        <v>2182.868332000002</v>
      </c>
      <c r="E12" s="59">
        <f t="shared" si="0"/>
        <v>0.3506246335196913</v>
      </c>
      <c r="F12" s="37">
        <f t="shared" si="1"/>
        <v>-107.3076409009982</v>
      </c>
      <c r="G12" s="24">
        <f t="shared" si="2"/>
        <v>-0.04685563125748371</v>
      </c>
    </row>
    <row r="13" spans="1:7" s="27" customFormat="1" ht="12.75">
      <c r="A13" s="28" t="s">
        <v>76</v>
      </c>
      <c r="B13" s="60">
        <f>SUM(B10:B12)</f>
        <v>6425.784890411</v>
      </c>
      <c r="C13" s="61">
        <f>B13/$B$13</f>
        <v>1</v>
      </c>
      <c r="D13" s="60">
        <f>SUM(D10:D12)</f>
        <v>6225.655938909981</v>
      </c>
      <c r="E13" s="61">
        <f t="shared" si="0"/>
        <v>1</v>
      </c>
      <c r="F13" s="31">
        <f t="shared" si="1"/>
        <v>-200.1289515010185</v>
      </c>
      <c r="G13" s="62">
        <f t="shared" si="2"/>
        <v>-0.031144670248713813</v>
      </c>
    </row>
    <row r="14" spans="1:7" ht="12.75">
      <c r="A14" s="21" t="s">
        <v>77</v>
      </c>
      <c r="B14" s="58">
        <v>1137.3123599999992</v>
      </c>
      <c r="C14" s="59">
        <f>B14/$B$20</f>
        <v>0.1769914268883842</v>
      </c>
      <c r="D14" s="58">
        <v>918.5322739999999</v>
      </c>
      <c r="E14" s="59">
        <f t="shared" si="0"/>
        <v>0.1475398388560517</v>
      </c>
      <c r="F14" s="37">
        <f t="shared" si="1"/>
        <v>-218.7800859999993</v>
      </c>
      <c r="G14" s="63">
        <f t="shared" si="2"/>
        <v>-0.19236587387478976</v>
      </c>
    </row>
    <row r="15" spans="1:7" ht="12.75">
      <c r="A15" s="21" t="s">
        <v>78</v>
      </c>
      <c r="B15" s="58">
        <v>1393.9208572500022</v>
      </c>
      <c r="C15" s="59">
        <f aca="true" t="shared" si="3" ref="C15:C20">B15/$B$20</f>
        <v>0.21692549045554887</v>
      </c>
      <c r="D15" s="58">
        <v>1390.342469000003</v>
      </c>
      <c r="E15" s="59">
        <f t="shared" si="0"/>
        <v>0.2233246556897635</v>
      </c>
      <c r="F15" s="37">
        <f t="shared" si="1"/>
        <v>-3.578388249999307</v>
      </c>
      <c r="G15" s="63">
        <f t="shared" si="2"/>
        <v>-0.0025671387520945776</v>
      </c>
    </row>
    <row r="16" spans="1:7" ht="12.75">
      <c r="A16" s="21" t="s">
        <v>79</v>
      </c>
      <c r="B16" s="58">
        <v>445.5818079000021</v>
      </c>
      <c r="C16" s="59">
        <f t="shared" si="3"/>
        <v>0.06934256827713306</v>
      </c>
      <c r="D16" s="58">
        <v>432.69819099999944</v>
      </c>
      <c r="E16" s="59">
        <f t="shared" si="0"/>
        <v>0.06950242596858933</v>
      </c>
      <c r="F16" s="37">
        <f t="shared" si="1"/>
        <v>-12.883616900002664</v>
      </c>
      <c r="G16" s="63">
        <f t="shared" si="2"/>
        <v>-0.028914144768886096</v>
      </c>
    </row>
    <row r="17" spans="1:7" ht="12.75">
      <c r="A17" s="21" t="s">
        <v>80</v>
      </c>
      <c r="B17" s="58">
        <v>478.28199399999994</v>
      </c>
      <c r="C17" s="59">
        <f t="shared" si="3"/>
        <v>0.07443145397020187</v>
      </c>
      <c r="D17" s="58">
        <v>455.26705000000055</v>
      </c>
      <c r="E17" s="59">
        <f t="shared" si="0"/>
        <v>0.07312756349971228</v>
      </c>
      <c r="F17" s="37">
        <f t="shared" si="1"/>
        <v>-23.01494399999939</v>
      </c>
      <c r="G17" s="63">
        <f t="shared" si="2"/>
        <v>-0.04812003020962441</v>
      </c>
    </row>
    <row r="18" spans="1:7" ht="12.75">
      <c r="A18" s="21" t="s">
        <v>81</v>
      </c>
      <c r="B18" s="58">
        <v>1182.2830706009995</v>
      </c>
      <c r="C18" s="59">
        <f>B18/$B$20</f>
        <v>0.1839898826489948</v>
      </c>
      <c r="D18" s="58">
        <v>1141.594086</v>
      </c>
      <c r="E18" s="59">
        <f t="shared" si="0"/>
        <v>0.18336928625706805</v>
      </c>
      <c r="F18" s="37">
        <f t="shared" si="1"/>
        <v>-40.68898460099945</v>
      </c>
      <c r="G18" s="63">
        <f t="shared" si="2"/>
        <v>-0.03441560283893408</v>
      </c>
    </row>
    <row r="19" spans="1:7" ht="12.75">
      <c r="A19" s="21" t="s">
        <v>82</v>
      </c>
      <c r="B19" s="58">
        <v>1788.4247076600068</v>
      </c>
      <c r="C19" s="59">
        <f t="shared" si="3"/>
        <v>0.2783191777597372</v>
      </c>
      <c r="D19" s="58">
        <v>1887.2213789099799</v>
      </c>
      <c r="E19" s="59">
        <f t="shared" si="0"/>
        <v>0.3031361510222494</v>
      </c>
      <c r="F19" s="37">
        <f t="shared" si="1"/>
        <v>98.79667124997309</v>
      </c>
      <c r="G19" s="63">
        <f t="shared" si="2"/>
        <v>0.05524228715182522</v>
      </c>
    </row>
    <row r="20" spans="1:7" s="27" customFormat="1" ht="12.75">
      <c r="A20" s="28" t="s">
        <v>83</v>
      </c>
      <c r="B20" s="60">
        <f>SUM(B14:B19)</f>
        <v>6425.8047974110095</v>
      </c>
      <c r="C20" s="61">
        <f t="shared" si="3"/>
        <v>1</v>
      </c>
      <c r="D20" s="60">
        <f>SUM(D14:D19)</f>
        <v>6225.655448909983</v>
      </c>
      <c r="E20" s="61">
        <f t="shared" si="0"/>
        <v>0.9999999212934343</v>
      </c>
      <c r="F20" s="31">
        <f t="shared" si="1"/>
        <v>-200.1493485010269</v>
      </c>
      <c r="G20" s="62">
        <f t="shared" si="2"/>
        <v>-0.03114774799596587</v>
      </c>
    </row>
    <row r="22" spans="1:5" ht="12.75">
      <c r="A22" s="74" t="s">
        <v>65</v>
      </c>
      <c r="B22" s="69">
        <f>B9</f>
        <v>2014</v>
      </c>
      <c r="C22" s="69">
        <f>D9</f>
        <v>2015</v>
      </c>
      <c r="D22" s="72" t="s">
        <v>57</v>
      </c>
      <c r="E22" s="75" t="s">
        <v>58</v>
      </c>
    </row>
    <row r="23" spans="1:5" s="27" customFormat="1" ht="12.75">
      <c r="A23" s="16" t="s">
        <v>66</v>
      </c>
      <c r="B23" s="64">
        <f>B7</f>
        <v>241.8088395700004</v>
      </c>
      <c r="C23" s="43">
        <f>D7</f>
        <v>230.04745354000016</v>
      </c>
      <c r="D23" s="19">
        <f>C23-B23</f>
        <v>-11.761386030000239</v>
      </c>
      <c r="E23" s="65">
        <f>C23/B23-1</f>
        <v>-0.04863918974556547</v>
      </c>
    </row>
    <row r="24" spans="1:5" ht="12.75">
      <c r="A24" s="21" t="s">
        <v>67</v>
      </c>
      <c r="B24" s="44">
        <f>'Ciclo Idrico'!B20</f>
        <v>867.8</v>
      </c>
      <c r="C24" s="44">
        <f>'Ciclo Idrico'!C20</f>
        <v>884.4</v>
      </c>
      <c r="D24" s="66">
        <f>C24-B24</f>
        <v>16.600000000000023</v>
      </c>
      <c r="E24" s="67">
        <f>C24/B24-1</f>
        <v>0.019128831528001822</v>
      </c>
    </row>
    <row r="25" spans="1:5" ht="12.75">
      <c r="A25" s="39" t="s">
        <v>68</v>
      </c>
      <c r="B25" s="45">
        <f>B23/B24</f>
        <v>0.2786458165130219</v>
      </c>
      <c r="C25" s="45">
        <f>C23/C24</f>
        <v>0.2601169759611038</v>
      </c>
      <c r="D25" s="46"/>
      <c r="E25" s="4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B7 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8" customWidth="1"/>
    <col min="2" max="7" width="10.7109375" style="15" customWidth="1"/>
    <col min="8" max="16384" width="9.140625" style="15" customWidth="1"/>
  </cols>
  <sheetData>
    <row r="2" spans="1:7" ht="12.75">
      <c r="A2" s="49" t="s">
        <v>103</v>
      </c>
      <c r="B2" s="50">
        <v>2013</v>
      </c>
      <c r="C2" s="51" t="s">
        <v>61</v>
      </c>
      <c r="D2" s="50">
        <v>2015</v>
      </c>
      <c r="E2" s="52" t="s">
        <v>61</v>
      </c>
      <c r="F2" s="53" t="s">
        <v>57</v>
      </c>
      <c r="G2" s="54" t="s">
        <v>58</v>
      </c>
    </row>
    <row r="3" spans="1:7" ht="12.75">
      <c r="A3" s="16" t="s">
        <v>62</v>
      </c>
      <c r="B3" s="17">
        <v>124.3596390728639</v>
      </c>
      <c r="C3" s="18">
        <f>B3/$B$3</f>
        <v>1</v>
      </c>
      <c r="D3" s="17">
        <v>126.22766045000002</v>
      </c>
      <c r="E3" s="18">
        <f>D3/$D$3</f>
        <v>1</v>
      </c>
      <c r="F3" s="19">
        <f>D3-B3</f>
        <v>1.8680213771361167</v>
      </c>
      <c r="G3" s="20">
        <f>D3/B3-1</f>
        <v>0.015021122536722942</v>
      </c>
    </row>
    <row r="4" spans="1:7" ht="12.75">
      <c r="A4" s="21" t="s">
        <v>63</v>
      </c>
      <c r="B4" s="22">
        <v>-84.61082607587704</v>
      </c>
      <c r="C4" s="18">
        <f>B4/$B$3</f>
        <v>-0.6803720781651873</v>
      </c>
      <c r="D4" s="22">
        <v>-88.34003989</v>
      </c>
      <c r="E4" s="18">
        <f>D4/$D$3</f>
        <v>-0.6998469240027809</v>
      </c>
      <c r="F4" s="23">
        <f>D4-B4</f>
        <v>-3.729213814122957</v>
      </c>
      <c r="G4" s="24">
        <f>D4/B4-1</f>
        <v>0.044074901369934416</v>
      </c>
    </row>
    <row r="5" spans="1:7" ht="12.75">
      <c r="A5" s="21" t="s">
        <v>6</v>
      </c>
      <c r="B5" s="22">
        <v>-19.373353626986844</v>
      </c>
      <c r="C5" s="18">
        <f>B5/$B$3</f>
        <v>-0.1557848975071064</v>
      </c>
      <c r="D5" s="22">
        <v>-18.383281780000004</v>
      </c>
      <c r="E5" s="18">
        <f>D5/$D$3</f>
        <v>-0.14563592254236382</v>
      </c>
      <c r="F5" s="23">
        <f>D5-B5</f>
        <v>0.9900718469868401</v>
      </c>
      <c r="G5" s="24">
        <f>D5/B5-1</f>
        <v>-0.0511048250111783</v>
      </c>
    </row>
    <row r="6" spans="1:7" s="27" customFormat="1" ht="12.75">
      <c r="A6" s="21" t="s">
        <v>9</v>
      </c>
      <c r="B6" s="25">
        <v>1.11078792</v>
      </c>
      <c r="C6" s="18">
        <f>B6/$B$3</f>
        <v>0.00893206130446531</v>
      </c>
      <c r="D6" s="25">
        <v>1.8808906099999998</v>
      </c>
      <c r="E6" s="18">
        <f>D6/$D$3</f>
        <v>0.014900780092846913</v>
      </c>
      <c r="F6" s="26">
        <f>D6-B6</f>
        <v>0.7701026899999999</v>
      </c>
      <c r="G6" s="24">
        <f>D6/B6-1</f>
        <v>0.6932940808358807</v>
      </c>
    </row>
    <row r="7" spans="1:7" ht="12.75">
      <c r="A7" s="28" t="s">
        <v>64</v>
      </c>
      <c r="B7" s="29">
        <f>SUM(B3:B6)</f>
        <v>21.486247290000012</v>
      </c>
      <c r="C7" s="30">
        <f>B7/$B$3</f>
        <v>0.1727750856321716</v>
      </c>
      <c r="D7" s="29">
        <f>SUM(D3:D6)</f>
        <v>21.385229390000013</v>
      </c>
      <c r="E7" s="30">
        <f>D7/$D$3</f>
        <v>0.16941793354770215</v>
      </c>
      <c r="F7" s="31">
        <f>D7-B7</f>
        <v>-0.10101789999999866</v>
      </c>
      <c r="G7" s="32">
        <v>-0.122</v>
      </c>
    </row>
    <row r="10" spans="1:5" ht="12.75">
      <c r="A10" s="49" t="s">
        <v>56</v>
      </c>
      <c r="B10" s="50">
        <f>B2</f>
        <v>2013</v>
      </c>
      <c r="C10" s="50">
        <f>D2</f>
        <v>2015</v>
      </c>
      <c r="D10" s="53" t="s">
        <v>57</v>
      </c>
      <c r="E10" s="55" t="s">
        <v>58</v>
      </c>
    </row>
    <row r="11" spans="1:5" ht="12.75">
      <c r="A11" s="16" t="s">
        <v>84</v>
      </c>
      <c r="B11" s="33"/>
      <c r="C11" s="33"/>
      <c r="D11" s="34"/>
      <c r="E11" s="35"/>
    </row>
    <row r="12" spans="1:5" ht="12.75">
      <c r="A12" s="21" t="s">
        <v>85</v>
      </c>
      <c r="B12" s="36">
        <v>508.23</v>
      </c>
      <c r="C12" s="36">
        <v>523.7460000000001</v>
      </c>
      <c r="D12" s="37">
        <f>C12-B12</f>
        <v>15.516000000000076</v>
      </c>
      <c r="E12" s="38">
        <f>C12/B12-1</f>
        <v>0.030529484682132235</v>
      </c>
    </row>
    <row r="13" spans="1:5" ht="12.75">
      <c r="A13" s="39" t="s">
        <v>86</v>
      </c>
      <c r="B13" s="40">
        <v>153</v>
      </c>
      <c r="C13" s="40">
        <v>157</v>
      </c>
      <c r="D13" s="41">
        <f>C13-B13</f>
        <v>4</v>
      </c>
      <c r="E13" s="42">
        <f>C13/B13-1</f>
        <v>0.02614379084967311</v>
      </c>
    </row>
    <row r="16" spans="1:5" ht="12.75">
      <c r="A16" s="56" t="s">
        <v>65</v>
      </c>
      <c r="B16" s="50">
        <f>B10</f>
        <v>2013</v>
      </c>
      <c r="C16" s="50">
        <f>C10</f>
        <v>2015</v>
      </c>
      <c r="D16" s="53" t="s">
        <v>57</v>
      </c>
      <c r="E16" s="55" t="s">
        <v>58</v>
      </c>
    </row>
    <row r="17" spans="1:5" ht="12.75">
      <c r="A17" s="16" t="s">
        <v>66</v>
      </c>
      <c r="B17" s="43">
        <f>B7</f>
        <v>21.486247290000012</v>
      </c>
      <c r="C17" s="43">
        <f>D7</f>
        <v>21.385229390000013</v>
      </c>
      <c r="D17" s="19">
        <f>C17-B17</f>
        <v>-0.10101789999999866</v>
      </c>
      <c r="E17" s="20">
        <f>C17/B17-1</f>
        <v>-0.004701514351787894</v>
      </c>
    </row>
    <row r="18" spans="1:5" ht="12.75">
      <c r="A18" s="21" t="s">
        <v>67</v>
      </c>
      <c r="B18" s="44">
        <f>Ambiente!B24</f>
        <v>867.8</v>
      </c>
      <c r="C18" s="44">
        <f>Ambiente!C24</f>
        <v>884.4</v>
      </c>
      <c r="D18" s="34">
        <f>C18-B18</f>
        <v>16.600000000000023</v>
      </c>
      <c r="E18" s="35">
        <f>C18/B18-1</f>
        <v>0.019128831528001822</v>
      </c>
    </row>
    <row r="19" spans="1:5" ht="12.75">
      <c r="A19" s="39" t="s">
        <v>68</v>
      </c>
      <c r="B19" s="45">
        <f>B17/B18</f>
        <v>0.024759446058999785</v>
      </c>
      <c r="C19" s="45">
        <f>C17/C18</f>
        <v>0.024180494561284502</v>
      </c>
      <c r="D19" s="46"/>
      <c r="E19" s="47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2016-03-22T09:30:20Z</dcterms:modified>
  <cp:category/>
  <cp:version/>
  <cp:contentType/>
  <cp:contentStatus/>
</cp:coreProperties>
</file>